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ContentType="application/vnd.ms-office.classificationlabels+xml" PartName="/docMetadata/LabelInfo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
<Relationships xmlns="http://schemas.openxmlformats.org/package/2006/relationships">
    <Relationship Target="docProps/core.xml" Type="http://schemas.openxmlformats.org/package/2006/relationships/metadata/core-properties" Id="rId3"/>
    <Relationship Target="docMetadata/LabelInfo.xml" Type="http://schemas.microsoft.com/office/2020/02/relationships/classificationlabels" Id="rId2"/>
    <Relationship Target="xl/workbook.xml" Type="http://schemas.openxmlformats.org/officeDocument/2006/relationships/officeDocument" Id="rId1"/>
    <Relationship Target="docProps/app.xml" Type="http://schemas.openxmlformats.org/officeDocument/2006/relationships/extended-properties" Id="rId4"/>
</Relationships>
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mlns:x15="http://schemas.microsoft.com/office/spreadsheetml/2010/11/mai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DieseArbeitsmappe"/>
  <workbookProtection lockStructure="true" workbookAlgorithmName="SHA-512" workbookHashValue="IEMw9kVqtQlbjgrZjmEVrTwNE+rwnUanh0emTVEFBn+mE6/lhkmZ+HS/7uJRsPIJs7r8qjVVMC97Dt6tORMZJQ==" workbookSaltValue="AKolEf+4nLv43m0bah5g9A==" workbookSpinCount="100000"/>
  <bookViews>
    <workbookView xWindow="28695" yWindow="0" windowWidth="14610" windowHeight="15585"/>
  </bookViews>
  <sheets>
    <sheet name="Start" sheetId="1" r:id="rId1"/>
    <sheet name=" " sheetId="13" r:id="rId2"/>
    <sheet name="Auswahlfelder und Texte" sheetId="10" state="hidden" r:id="rId3"/>
    <sheet name="Auswertung Auswahlfelder" sheetId="9" state="hidden" r:id="rId4"/>
    <sheet name="Parameter" sheetId="7" state="hidden" r:id="rId5"/>
    <sheet name="Türberechnung" sheetId="3" state="hidden" r:id="rId6"/>
    <sheet name="Federberechnung" sheetId="11" state="hidden" r:id="rId7"/>
    <sheet name="Kollisionen" sheetId="6" state="hidden" r:id="rId8"/>
    <sheet name="Änderungshistorie" sheetId="5" state="hidden" r:id="rId9"/>
  </sheets>
  <definedNames>
    <definedName name="Breitennorm">'Auswahlfelder und Texte'!$H$27:$H$28</definedName>
    <definedName name="Breitennorm_Sprache_korrekt">'Auswahlfelder und Texte'!$B$17</definedName>
    <definedName name="Dekortyp">'Auswahlfelder und Texte'!$H$37:$H$38</definedName>
    <definedName name="Dekortyp_Sprache_korrekt">'Auswahlfelder und Texte'!$B$19</definedName>
    <definedName name="Grösse">'Auswahlfelder und Texte'!$H$32:$H$33</definedName>
    <definedName name="Grösse_Sprache_korrekt">'Auswahlfelder und Texte'!$B$18</definedName>
    <definedName name="KeineFedern">'Auswahlfelder und Texte'!$H$48</definedName>
    <definedName name="KollisionGerätesockel">'Auswahlfelder und Texte'!$H$53</definedName>
    <definedName name="KollisionSockelblende">'Auswahlfelder und Texte'!$H$52</definedName>
    <definedName name="Sprache">'Auswahlfelder und Texte'!$A$22:$G$22</definedName>
  </definedNames>
  <calcPr calcId="191028"/>
  <extLst>
    <ext uri="{140A7094-0E35-4892-8432-C4D2E57EDEB5}">
      <x15:workbookPr chartTrackingRefBase="1"/>
    </ext>
    <ext uri="{B58B0392-4F1F-4190-BB64-5DF3571DCE5F}">
      <xcalcf:calcFeatures xmlns:xcalcf="http://schemas.microsoft.com/office/spreadsheetml/2018/calcfeatures"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" i="1" l="1"/>
  <c r="C14" i="6" s="1"/>
  <c r="J126" i="11" a="1"/>
  <c r="L126" i="11" a="1"/>
  <c r="H23" i="1"/>
  <c r="J15" i="1" l="1"/>
  <c r="D126" i="11"/>
  <c r="J22" i="11"/>
  <c r="L22" i="11"/>
  <c r="J27" i="11"/>
  <c r="J26" i="11"/>
  <c r="L26" i="11" l="1"/>
  <c r="D43" i="6" l="1"/>
  <c r="C43" i="6"/>
  <c r="C34" i="6"/>
  <c r="C33" i="6"/>
  <c r="R27" i="11" l="1"/>
  <c r="R26" i="11"/>
  <c r="C16" i="3"/>
  <c r="G18" i="11" l="1"/>
  <c r="N22" i="11"/>
  <c r="G19" i="11" s="1"/>
  <c r="P22" i="11"/>
  <c r="R22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34" i="11"/>
  <c r="N27" i="11"/>
  <c r="P27" i="11"/>
  <c r="L27" i="11"/>
  <c r="P26" i="11"/>
  <c r="N26" i="11"/>
  <c r="B7" i="10" l="1"/>
  <c r="F19" i="11" l="1"/>
  <c r="F18" i="11"/>
  <c r="B3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A34" i="9" l="1"/>
  <c r="A29" i="9"/>
  <c r="A24" i="9"/>
  <c r="A33" i="9"/>
  <c r="A28" i="9"/>
  <c r="A23" i="9"/>
  <c r="B32" i="9"/>
  <c r="B27" i="9"/>
  <c r="C32" i="9"/>
  <c r="C27" i="9"/>
  <c r="C22" i="9"/>
  <c r="C18" i="9"/>
  <c r="B22" i="9"/>
  <c r="B18" i="9"/>
  <c r="C13" i="9"/>
  <c r="B13" i="9"/>
  <c r="B8" i="10"/>
  <c r="B6" i="10"/>
  <c r="H22" i="10" s="1"/>
  <c r="H26" i="10" s="1"/>
  <c r="B9" i="10"/>
  <c r="C13" i="6"/>
  <c r="C45" i="6" s="1"/>
  <c r="C11" i="6"/>
  <c r="C12" i="6"/>
  <c r="C10" i="6"/>
  <c r="C7" i="6"/>
  <c r="C8" i="6"/>
  <c r="C6" i="6"/>
  <c r="H43" i="10" l="1"/>
  <c r="H71" i="10"/>
  <c r="H18" i="1" s="1"/>
  <c r="C46" i="6"/>
  <c r="H61" i="10"/>
  <c r="H69" i="10"/>
  <c r="H78" i="10"/>
  <c r="F5" i="13" s="1"/>
  <c r="H45" i="10"/>
  <c r="H37" i="10"/>
  <c r="H79" i="10"/>
  <c r="H36" i="10"/>
  <c r="B2" i="13" s="1"/>
  <c r="H66" i="10"/>
  <c r="H76" i="10"/>
  <c r="B5" i="13" s="1"/>
  <c r="H68" i="10"/>
  <c r="H62" i="10"/>
  <c r="H70" i="10"/>
  <c r="H46" i="10"/>
  <c r="H31" i="10"/>
  <c r="H42" i="10"/>
  <c r="H41" i="10"/>
  <c r="H38" i="10"/>
  <c r="D4" i="13" s="1"/>
  <c r="H63" i="10"/>
  <c r="H72" i="10"/>
  <c r="H60" i="10"/>
  <c r="H47" i="10"/>
  <c r="H33" i="10"/>
  <c r="H74" i="10"/>
  <c r="H44" i="10"/>
  <c r="H75" i="10"/>
  <c r="H67" i="10"/>
  <c r="H51" i="10"/>
  <c r="H64" i="10"/>
  <c r="H73" i="10"/>
  <c r="H59" i="10"/>
  <c r="H48" i="10"/>
  <c r="H32" i="10"/>
  <c r="B18" i="10" s="1"/>
  <c r="H65" i="10"/>
  <c r="H58" i="10"/>
  <c r="B2" i="1" s="1"/>
  <c r="H53" i="10"/>
  <c r="H52" i="10"/>
  <c r="H77" i="10"/>
  <c r="D5" i="13" s="1"/>
  <c r="H27" i="10"/>
  <c r="H28" i="10"/>
  <c r="C48" i="6"/>
  <c r="C20" i="6" l="1"/>
  <c r="C38" i="6"/>
  <c r="C39" i="6" s="1"/>
  <c r="C47" i="6"/>
  <c r="E7" i="10"/>
  <c r="B6" i="11" s="1"/>
  <c r="G134" i="11" s="1"/>
  <c r="B19" i="10"/>
  <c r="E8" i="10" s="1"/>
  <c r="B17" i="10"/>
  <c r="B4" i="13"/>
  <c r="H25" i="1"/>
  <c r="H22" i="1"/>
  <c r="H13" i="1"/>
  <c r="H15" i="1"/>
  <c r="H9" i="1"/>
  <c r="H8" i="1"/>
  <c r="H6" i="1"/>
  <c r="H5" i="1"/>
  <c r="H4" i="1"/>
  <c r="H14" i="1"/>
  <c r="H10" i="1"/>
  <c r="H20" i="1"/>
  <c r="H19" i="1"/>
  <c r="H17" i="1"/>
  <c r="H11" i="1"/>
  <c r="H16" i="1"/>
  <c r="C14" i="3"/>
  <c r="C15" i="3"/>
  <c r="C13" i="3"/>
  <c r="C9" i="3"/>
  <c r="B25" i="3" s="1"/>
  <c r="C40" i="6" l="1"/>
  <c r="C41" i="6" s="1"/>
  <c r="E6" i="10"/>
  <c r="B6" i="9" s="1"/>
  <c r="B7" i="9"/>
  <c r="B8" i="9"/>
  <c r="G6" i="9" s="1"/>
  <c r="C10" i="3" s="1"/>
  <c r="G10" i="9" l="1"/>
  <c r="C8" i="3" s="1"/>
  <c r="D24" i="3" s="1"/>
  <c r="G9" i="9"/>
  <c r="C7" i="3" s="1"/>
  <c r="C24" i="3" s="1"/>
  <c r="G8" i="9"/>
  <c r="C12" i="3" s="1"/>
  <c r="G11" i="9"/>
  <c r="C6" i="3" s="1"/>
  <c r="B24" i="3" s="1"/>
  <c r="G7" i="9"/>
  <c r="C11" i="3" s="1"/>
  <c r="C25" i="3"/>
  <c r="C9" i="6" l="1"/>
  <c r="D25" i="3"/>
  <c r="D45" i="6" l="1"/>
  <c r="D46" i="6" s="1"/>
  <c r="O63" i="6" s="1"/>
  <c r="D49" i="6"/>
  <c r="D35" i="6"/>
  <c r="D33" i="6" s="1"/>
  <c r="C21" i="6"/>
  <c r="V63" i="6" l="1"/>
  <c r="Q63" i="6"/>
  <c r="D47" i="6"/>
  <c r="AD65" i="6"/>
  <c r="AE66" i="6"/>
  <c r="AE70" i="6"/>
  <c r="AE75" i="6"/>
  <c r="AE79" i="6"/>
  <c r="AE84" i="6"/>
  <c r="AE88" i="6"/>
  <c r="AD92" i="6"/>
  <c r="AD96" i="6"/>
  <c r="AE97" i="6"/>
  <c r="AE101" i="6"/>
  <c r="AD105" i="6"/>
  <c r="AD109" i="6"/>
  <c r="AE114" i="6"/>
  <c r="AE118" i="6"/>
  <c r="AD122" i="6"/>
  <c r="AD126" i="6"/>
  <c r="AE131" i="6"/>
  <c r="AE135" i="6"/>
  <c r="AD139" i="6"/>
  <c r="AD143" i="6"/>
  <c r="AE148" i="6"/>
  <c r="AE152" i="6"/>
  <c r="AD156" i="6"/>
  <c r="AD160" i="6"/>
  <c r="AE161" i="6"/>
  <c r="AE165" i="6"/>
  <c r="AD169" i="6"/>
  <c r="AD173" i="6"/>
  <c r="AD64" i="6"/>
  <c r="AE65" i="6"/>
  <c r="AD69" i="6"/>
  <c r="AD74" i="6"/>
  <c r="AD78" i="6"/>
  <c r="AD83" i="6"/>
  <c r="AD87" i="6"/>
  <c r="AE92" i="6"/>
  <c r="AE96" i="6"/>
  <c r="AD100" i="6"/>
  <c r="AD104" i="6"/>
  <c r="AE105" i="6"/>
  <c r="AE109" i="6"/>
  <c r="AD113" i="6"/>
  <c r="AD117" i="6"/>
  <c r="AE122" i="6"/>
  <c r="AE126" i="6"/>
  <c r="AD130" i="6"/>
  <c r="AD134" i="6"/>
  <c r="AE139" i="6"/>
  <c r="AE143" i="6"/>
  <c r="AD147" i="6"/>
  <c r="AD151" i="6"/>
  <c r="AE156" i="6"/>
  <c r="AE160" i="6"/>
  <c r="AD164" i="6"/>
  <c r="AD168" i="6"/>
  <c r="AE169" i="6"/>
  <c r="AE173" i="6"/>
  <c r="AE64" i="6"/>
  <c r="AE69" i="6"/>
  <c r="AD73" i="6"/>
  <c r="AE74" i="6"/>
  <c r="AE78" i="6"/>
  <c r="AE83" i="6"/>
  <c r="AE87" i="6"/>
  <c r="AD91" i="6"/>
  <c r="AD95" i="6"/>
  <c r="AE100" i="6"/>
  <c r="AE104" i="6"/>
  <c r="AD108" i="6"/>
  <c r="AD112" i="6"/>
  <c r="AE113" i="6"/>
  <c r="AE117" i="6"/>
  <c r="AD121" i="6"/>
  <c r="AD125" i="6"/>
  <c r="AE130" i="6"/>
  <c r="AE134" i="6"/>
  <c r="AD138" i="6"/>
  <c r="AD142" i="6"/>
  <c r="AE147" i="6"/>
  <c r="AE151" i="6"/>
  <c r="AD155" i="6"/>
  <c r="AD159" i="6"/>
  <c r="AE164" i="6"/>
  <c r="AE168" i="6"/>
  <c r="AD172" i="6"/>
  <c r="AD68" i="6"/>
  <c r="AD72" i="6"/>
  <c r="AE73" i="6"/>
  <c r="AD77" i="6"/>
  <c r="AD82" i="6"/>
  <c r="AD86" i="6"/>
  <c r="AE91" i="6"/>
  <c r="AE95" i="6"/>
  <c r="AD99" i="6"/>
  <c r="AD103" i="6"/>
  <c r="AE108" i="6"/>
  <c r="AE112" i="6"/>
  <c r="AD116" i="6"/>
  <c r="AD120" i="6"/>
  <c r="AE121" i="6"/>
  <c r="AE125" i="6"/>
  <c r="AD129" i="6"/>
  <c r="AD133" i="6"/>
  <c r="AE138" i="6"/>
  <c r="AE142" i="6"/>
  <c r="AD146" i="6"/>
  <c r="AD150" i="6"/>
  <c r="AE155" i="6"/>
  <c r="AE159" i="6"/>
  <c r="AD163" i="6"/>
  <c r="AD167" i="6"/>
  <c r="AE172" i="6"/>
  <c r="AE68" i="6"/>
  <c r="AE72" i="6"/>
  <c r="AE77" i="6"/>
  <c r="AD81" i="6"/>
  <c r="AE82" i="6"/>
  <c r="AE86" i="6"/>
  <c r="AD90" i="6"/>
  <c r="AD94" i="6"/>
  <c r="AE99" i="6"/>
  <c r="AE103" i="6"/>
  <c r="AD107" i="6"/>
  <c r="AD111" i="6"/>
  <c r="AE116" i="6"/>
  <c r="AE120" i="6"/>
  <c r="AD124" i="6"/>
  <c r="AD128" i="6"/>
  <c r="AE129" i="6"/>
  <c r="AE133" i="6"/>
  <c r="AD137" i="6"/>
  <c r="AD141" i="6"/>
  <c r="AE146" i="6"/>
  <c r="AE150" i="6"/>
  <c r="AD154" i="6"/>
  <c r="AD158" i="6"/>
  <c r="AE67" i="6"/>
  <c r="AE71" i="6"/>
  <c r="AE76" i="6"/>
  <c r="AE80" i="6"/>
  <c r="AE85" i="6"/>
  <c r="AD89" i="6"/>
  <c r="AD93" i="6"/>
  <c r="AE98" i="6"/>
  <c r="AE102" i="6"/>
  <c r="AD106" i="6"/>
  <c r="AD110" i="6"/>
  <c r="AE115" i="6"/>
  <c r="AE119" i="6"/>
  <c r="AD123" i="6"/>
  <c r="AD127" i="6"/>
  <c r="AE132" i="6"/>
  <c r="AE136" i="6"/>
  <c r="AD140" i="6"/>
  <c r="AD144" i="6"/>
  <c r="AE145" i="6"/>
  <c r="AE149" i="6"/>
  <c r="AD153" i="6"/>
  <c r="AD157" i="6"/>
  <c r="AE162" i="6"/>
  <c r="AE166" i="6"/>
  <c r="AD170" i="6"/>
  <c r="AD174" i="6"/>
  <c r="AD80" i="6"/>
  <c r="AD85" i="6"/>
  <c r="AE90" i="6"/>
  <c r="AE111" i="6"/>
  <c r="AD132" i="6"/>
  <c r="AE137" i="6"/>
  <c r="AE158" i="6"/>
  <c r="AE163" i="6"/>
  <c r="AE175" i="6"/>
  <c r="AD179" i="6"/>
  <c r="AE184" i="6"/>
  <c r="AD188" i="6"/>
  <c r="AE189" i="6"/>
  <c r="AD193" i="6"/>
  <c r="AE198" i="6"/>
  <c r="AD202" i="6"/>
  <c r="AE207" i="6"/>
  <c r="AD211" i="6"/>
  <c r="AE216" i="6"/>
  <c r="AD220" i="6"/>
  <c r="AE221" i="6"/>
  <c r="AD225" i="6"/>
  <c r="AE230" i="6"/>
  <c r="AD234" i="6"/>
  <c r="AE239" i="6"/>
  <c r="AD70" i="6"/>
  <c r="AD75" i="6"/>
  <c r="AD101" i="6"/>
  <c r="AE106" i="6"/>
  <c r="AE127" i="6"/>
  <c r="AD148" i="6"/>
  <c r="AE153" i="6"/>
  <c r="AE167" i="6"/>
  <c r="AE170" i="6"/>
  <c r="AE179" i="6"/>
  <c r="AD183" i="6"/>
  <c r="AE188" i="6"/>
  <c r="AD192" i="6"/>
  <c r="AE193" i="6"/>
  <c r="AD197" i="6"/>
  <c r="AE202" i="6"/>
  <c r="AD206" i="6"/>
  <c r="AE211" i="6"/>
  <c r="AD215" i="6"/>
  <c r="AE220" i="6"/>
  <c r="AD224" i="6"/>
  <c r="AE225" i="6"/>
  <c r="AD229" i="6"/>
  <c r="AE234" i="6"/>
  <c r="AD238" i="6"/>
  <c r="AD71" i="6"/>
  <c r="AD76" i="6"/>
  <c r="AE81" i="6"/>
  <c r="AD102" i="6"/>
  <c r="AE107" i="6"/>
  <c r="AE128" i="6"/>
  <c r="AD149" i="6"/>
  <c r="AE154" i="6"/>
  <c r="AD171" i="6"/>
  <c r="AE174" i="6"/>
  <c r="AD178" i="6"/>
  <c r="AE183" i="6"/>
  <c r="AD187" i="6"/>
  <c r="AE192" i="6"/>
  <c r="AD196" i="6"/>
  <c r="AE197" i="6"/>
  <c r="AD201" i="6"/>
  <c r="AE206" i="6"/>
  <c r="AD210" i="6"/>
  <c r="AE215" i="6"/>
  <c r="AD219" i="6"/>
  <c r="AE224" i="6"/>
  <c r="AD228" i="6"/>
  <c r="AE229" i="6"/>
  <c r="AD233" i="6"/>
  <c r="AE238" i="6"/>
  <c r="AD66" i="6"/>
  <c r="AD97" i="6"/>
  <c r="AD118" i="6"/>
  <c r="AE123" i="6"/>
  <c r="AE144" i="6"/>
  <c r="AE171" i="6"/>
  <c r="AE178" i="6"/>
  <c r="AD182" i="6"/>
  <c r="AE187" i="6"/>
  <c r="AD191" i="6"/>
  <c r="AE196" i="6"/>
  <c r="AD200" i="6"/>
  <c r="AE201" i="6"/>
  <c r="AD205" i="6"/>
  <c r="AE210" i="6"/>
  <c r="AD214" i="6"/>
  <c r="AE219" i="6"/>
  <c r="AD223" i="6"/>
  <c r="AE228" i="6"/>
  <c r="AD232" i="6"/>
  <c r="AE233" i="6"/>
  <c r="AD237" i="6"/>
  <c r="AD67" i="6"/>
  <c r="AD98" i="6"/>
  <c r="AD119" i="6"/>
  <c r="AE124" i="6"/>
  <c r="AD145" i="6"/>
  <c r="AD177" i="6"/>
  <c r="AE182" i="6"/>
  <c r="AD186" i="6"/>
  <c r="AE191" i="6"/>
  <c r="AD195" i="6"/>
  <c r="AE200" i="6"/>
  <c r="AD204" i="6"/>
  <c r="AE205" i="6"/>
  <c r="AD209" i="6"/>
  <c r="AE214" i="6"/>
  <c r="AD218" i="6"/>
  <c r="AE223" i="6"/>
  <c r="AD227" i="6"/>
  <c r="AE232" i="6"/>
  <c r="AD236" i="6"/>
  <c r="AE237" i="6"/>
  <c r="AD241" i="6"/>
  <c r="C56" i="6" s="1"/>
  <c r="AE94" i="6"/>
  <c r="AD115" i="6"/>
  <c r="AD136" i="6"/>
  <c r="AE141" i="6"/>
  <c r="AD162" i="6"/>
  <c r="AE176" i="6"/>
  <c r="AD180" i="6"/>
  <c r="AE181" i="6"/>
  <c r="AD185" i="6"/>
  <c r="AE190" i="6"/>
  <c r="AD194" i="6"/>
  <c r="AE199" i="6"/>
  <c r="AD203" i="6"/>
  <c r="AE208" i="6"/>
  <c r="AD212" i="6"/>
  <c r="AE213" i="6"/>
  <c r="AD217" i="6"/>
  <c r="AE222" i="6"/>
  <c r="AD226" i="6"/>
  <c r="AE231" i="6"/>
  <c r="AD235" i="6"/>
  <c r="AE240" i="6"/>
  <c r="AE63" i="6"/>
  <c r="AD88" i="6"/>
  <c r="AE177" i="6"/>
  <c r="AD208" i="6"/>
  <c r="AD213" i="6"/>
  <c r="AE218" i="6"/>
  <c r="AD79" i="6"/>
  <c r="AE89" i="6"/>
  <c r="AE110" i="6"/>
  <c r="AD131" i="6"/>
  <c r="AD152" i="6"/>
  <c r="AD198" i="6"/>
  <c r="AE203" i="6"/>
  <c r="AD239" i="6"/>
  <c r="AE93" i="6"/>
  <c r="AD114" i="6"/>
  <c r="AD135" i="6"/>
  <c r="AD199" i="6"/>
  <c r="AE204" i="6"/>
  <c r="AE209" i="6"/>
  <c r="AD240" i="6"/>
  <c r="AD221" i="6"/>
  <c r="AE157" i="6"/>
  <c r="AD184" i="6"/>
  <c r="AD189" i="6"/>
  <c r="AE194" i="6"/>
  <c r="AD230" i="6"/>
  <c r="AE235" i="6"/>
  <c r="AD216" i="6"/>
  <c r="AE140" i="6"/>
  <c r="AD161" i="6"/>
  <c r="AD190" i="6"/>
  <c r="AE195" i="6"/>
  <c r="AD231" i="6"/>
  <c r="AE236" i="6"/>
  <c r="AE241" i="6"/>
  <c r="AD175" i="6"/>
  <c r="AE180" i="6"/>
  <c r="AE185" i="6"/>
  <c r="AE226" i="6"/>
  <c r="AD165" i="6"/>
  <c r="AD176" i="6"/>
  <c r="AD181" i="6"/>
  <c r="AE186" i="6"/>
  <c r="AD222" i="6"/>
  <c r="AE227" i="6"/>
  <c r="AD84" i="6"/>
  <c r="AD166" i="6"/>
  <c r="AD63" i="6"/>
  <c r="AD207" i="6"/>
  <c r="AE217" i="6"/>
  <c r="AE212" i="6"/>
  <c r="E63" i="6"/>
  <c r="H63" i="6" s="1"/>
  <c r="D63" i="6"/>
  <c r="O92" i="6"/>
  <c r="O124" i="6"/>
  <c r="O156" i="6"/>
  <c r="O188" i="6"/>
  <c r="O220" i="6"/>
  <c r="O147" i="6"/>
  <c r="P80" i="6"/>
  <c r="S80" i="6" s="1"/>
  <c r="P112" i="6"/>
  <c r="S112" i="6" s="1"/>
  <c r="P144" i="6"/>
  <c r="S144" i="6" s="1"/>
  <c r="P176" i="6"/>
  <c r="S176" i="6" s="1"/>
  <c r="P208" i="6"/>
  <c r="S208" i="6" s="1"/>
  <c r="P240" i="6"/>
  <c r="S240" i="6" s="1"/>
  <c r="O69" i="6"/>
  <c r="O101" i="6"/>
  <c r="O133" i="6"/>
  <c r="O165" i="6"/>
  <c r="O197" i="6"/>
  <c r="O229" i="6"/>
  <c r="O103" i="6"/>
  <c r="O179" i="6"/>
  <c r="P77" i="6"/>
  <c r="S77" i="6" s="1"/>
  <c r="P109" i="6"/>
  <c r="S109" i="6" s="1"/>
  <c r="P141" i="6"/>
  <c r="S141" i="6" s="1"/>
  <c r="P173" i="6"/>
  <c r="S173" i="6" s="1"/>
  <c r="P205" i="6"/>
  <c r="S205" i="6" s="1"/>
  <c r="P237" i="6"/>
  <c r="S237" i="6" s="1"/>
  <c r="O74" i="6"/>
  <c r="O106" i="6"/>
  <c r="O138" i="6"/>
  <c r="O170" i="6"/>
  <c r="O202" i="6"/>
  <c r="O234" i="6"/>
  <c r="O235" i="6"/>
  <c r="P94" i="6"/>
  <c r="S94" i="6" s="1"/>
  <c r="P126" i="6"/>
  <c r="S126" i="6" s="1"/>
  <c r="P158" i="6"/>
  <c r="S158" i="6" s="1"/>
  <c r="P190" i="6"/>
  <c r="S190" i="6" s="1"/>
  <c r="P222" i="6"/>
  <c r="S222" i="6" s="1"/>
  <c r="O187" i="6"/>
  <c r="P87" i="6"/>
  <c r="S87" i="6" s="1"/>
  <c r="P119" i="6"/>
  <c r="S119" i="6" s="1"/>
  <c r="P151" i="6"/>
  <c r="S151" i="6" s="1"/>
  <c r="P183" i="6"/>
  <c r="S183" i="6" s="1"/>
  <c r="P215" i="6"/>
  <c r="S215" i="6" s="1"/>
  <c r="P223" i="6"/>
  <c r="S223" i="6" s="1"/>
  <c r="P195" i="6"/>
  <c r="S195" i="6" s="1"/>
  <c r="O64" i="6"/>
  <c r="O96" i="6"/>
  <c r="O128" i="6"/>
  <c r="O160" i="6"/>
  <c r="O192" i="6"/>
  <c r="O224" i="6"/>
  <c r="O175" i="6"/>
  <c r="P84" i="6"/>
  <c r="S84" i="6" s="1"/>
  <c r="P116" i="6"/>
  <c r="S116" i="6" s="1"/>
  <c r="P148" i="6"/>
  <c r="S148" i="6" s="1"/>
  <c r="P180" i="6"/>
  <c r="S180" i="6" s="1"/>
  <c r="P212" i="6"/>
  <c r="S212" i="6" s="1"/>
  <c r="O79" i="6"/>
  <c r="O73" i="6"/>
  <c r="O105" i="6"/>
  <c r="O137" i="6"/>
  <c r="O169" i="6"/>
  <c r="O201" i="6"/>
  <c r="O233" i="6"/>
  <c r="O107" i="6"/>
  <c r="O195" i="6"/>
  <c r="P81" i="6"/>
  <c r="S81" i="6" s="1"/>
  <c r="P113" i="6"/>
  <c r="S113" i="6" s="1"/>
  <c r="P145" i="6"/>
  <c r="S145" i="6" s="1"/>
  <c r="P177" i="6"/>
  <c r="S177" i="6" s="1"/>
  <c r="P209" i="6"/>
  <c r="S209" i="6" s="1"/>
  <c r="P241" i="6"/>
  <c r="S241" i="6" s="1"/>
  <c r="O78" i="6"/>
  <c r="O110" i="6"/>
  <c r="O142" i="6"/>
  <c r="O174" i="6"/>
  <c r="O206" i="6"/>
  <c r="O238" i="6"/>
  <c r="P66" i="6"/>
  <c r="S66" i="6" s="1"/>
  <c r="P98" i="6"/>
  <c r="S98" i="6" s="1"/>
  <c r="P130" i="6"/>
  <c r="S130" i="6" s="1"/>
  <c r="P162" i="6"/>
  <c r="S162" i="6" s="1"/>
  <c r="P194" i="6"/>
  <c r="S194" i="6" s="1"/>
  <c r="P226" i="6"/>
  <c r="S226" i="6" s="1"/>
  <c r="O219" i="6"/>
  <c r="P91" i="6"/>
  <c r="S91" i="6" s="1"/>
  <c r="P123" i="6"/>
  <c r="S123" i="6" s="1"/>
  <c r="P155" i="6"/>
  <c r="S155" i="6" s="1"/>
  <c r="P187" i="6"/>
  <c r="S187" i="6" s="1"/>
  <c r="P219" i="6"/>
  <c r="P198" i="6"/>
  <c r="S198" i="6" s="1"/>
  <c r="P95" i="6"/>
  <c r="S95" i="6" s="1"/>
  <c r="P159" i="6"/>
  <c r="S159" i="6" s="1"/>
  <c r="P163" i="6"/>
  <c r="S163" i="6" s="1"/>
  <c r="P235" i="6"/>
  <c r="O68" i="6"/>
  <c r="O100" i="6"/>
  <c r="O132" i="6"/>
  <c r="O164" i="6"/>
  <c r="O196" i="6"/>
  <c r="O228" i="6"/>
  <c r="O199" i="6"/>
  <c r="P88" i="6"/>
  <c r="S88" i="6" s="1"/>
  <c r="P120" i="6"/>
  <c r="S120" i="6" s="1"/>
  <c r="P152" i="6"/>
  <c r="S152" i="6" s="1"/>
  <c r="P184" i="6"/>
  <c r="S184" i="6" s="1"/>
  <c r="P216" i="6"/>
  <c r="S216" i="6" s="1"/>
  <c r="O127" i="6"/>
  <c r="O77" i="6"/>
  <c r="O109" i="6"/>
  <c r="R109" i="6" s="1"/>
  <c r="O141" i="6"/>
  <c r="O173" i="6"/>
  <c r="O205" i="6"/>
  <c r="O237" i="6"/>
  <c r="O111" i="6"/>
  <c r="O207" i="6"/>
  <c r="P85" i="6"/>
  <c r="S85" i="6" s="1"/>
  <c r="P117" i="6"/>
  <c r="S117" i="6" s="1"/>
  <c r="P149" i="6"/>
  <c r="S149" i="6" s="1"/>
  <c r="P181" i="6"/>
  <c r="S181" i="6" s="1"/>
  <c r="P213" i="6"/>
  <c r="S213" i="6" s="1"/>
  <c r="O87" i="6"/>
  <c r="O82" i="6"/>
  <c r="O114" i="6"/>
  <c r="O146" i="6"/>
  <c r="O178" i="6"/>
  <c r="O210" i="6"/>
  <c r="P63" i="6"/>
  <c r="U63" i="6" s="1"/>
  <c r="P70" i="6"/>
  <c r="S70" i="6" s="1"/>
  <c r="P102" i="6"/>
  <c r="S102" i="6" s="1"/>
  <c r="P134" i="6"/>
  <c r="S134" i="6" s="1"/>
  <c r="P166" i="6"/>
  <c r="S166" i="6" s="1"/>
  <c r="P230" i="6"/>
  <c r="S230" i="6" s="1"/>
  <c r="P127" i="6"/>
  <c r="S127" i="6" s="1"/>
  <c r="P191" i="6"/>
  <c r="S191" i="6" s="1"/>
  <c r="P227" i="6"/>
  <c r="S227" i="6" s="1"/>
  <c r="P239" i="6"/>
  <c r="S239" i="6" s="1"/>
  <c r="O72" i="6"/>
  <c r="O104" i="6"/>
  <c r="O136" i="6"/>
  <c r="O168" i="6"/>
  <c r="O200" i="6"/>
  <c r="O232" i="6"/>
  <c r="O227" i="6"/>
  <c r="R227" i="6" s="1"/>
  <c r="P92" i="6"/>
  <c r="S92" i="6" s="1"/>
  <c r="P124" i="6"/>
  <c r="S124" i="6" s="1"/>
  <c r="P156" i="6"/>
  <c r="S156" i="6" s="1"/>
  <c r="P188" i="6"/>
  <c r="S188" i="6" s="1"/>
  <c r="P220" i="6"/>
  <c r="S220" i="6" s="1"/>
  <c r="O159" i="6"/>
  <c r="O81" i="6"/>
  <c r="O113" i="6"/>
  <c r="O145" i="6"/>
  <c r="O177" i="6"/>
  <c r="O209" i="6"/>
  <c r="O241" i="6"/>
  <c r="C53" i="6" s="1"/>
  <c r="O115" i="6"/>
  <c r="O223" i="6"/>
  <c r="P89" i="6"/>
  <c r="S89" i="6" s="1"/>
  <c r="P121" i="6"/>
  <c r="S121" i="6" s="1"/>
  <c r="P153" i="6"/>
  <c r="S153" i="6" s="1"/>
  <c r="P185" i="6"/>
  <c r="S185" i="6" s="1"/>
  <c r="P217" i="6"/>
  <c r="S217" i="6" s="1"/>
  <c r="O135" i="6"/>
  <c r="O86" i="6"/>
  <c r="O118" i="6"/>
  <c r="O150" i="6"/>
  <c r="O182" i="6"/>
  <c r="O214" i="6"/>
  <c r="O67" i="6"/>
  <c r="P74" i="6"/>
  <c r="S74" i="6" s="1"/>
  <c r="P106" i="6"/>
  <c r="S106" i="6" s="1"/>
  <c r="P138" i="6"/>
  <c r="S138" i="6" s="1"/>
  <c r="P170" i="6"/>
  <c r="S170" i="6" s="1"/>
  <c r="P202" i="6"/>
  <c r="S202" i="6" s="1"/>
  <c r="P234" i="6"/>
  <c r="S234" i="6" s="1"/>
  <c r="P67" i="6"/>
  <c r="S67" i="6" s="1"/>
  <c r="P99" i="6"/>
  <c r="S99" i="6" s="1"/>
  <c r="P131" i="6"/>
  <c r="S131" i="6" s="1"/>
  <c r="O76" i="6"/>
  <c r="O108" i="6"/>
  <c r="O140" i="6"/>
  <c r="O172" i="6"/>
  <c r="O204" i="6"/>
  <c r="O236" i="6"/>
  <c r="P64" i="6"/>
  <c r="S64" i="6" s="1"/>
  <c r="P96" i="6"/>
  <c r="S96" i="6" s="1"/>
  <c r="P128" i="6"/>
  <c r="S128" i="6" s="1"/>
  <c r="P160" i="6"/>
  <c r="S160" i="6" s="1"/>
  <c r="P192" i="6"/>
  <c r="S192" i="6" s="1"/>
  <c r="P224" i="6"/>
  <c r="S224" i="6" s="1"/>
  <c r="O183" i="6"/>
  <c r="O85" i="6"/>
  <c r="O117" i="6"/>
  <c r="O149" i="6"/>
  <c r="O181" i="6"/>
  <c r="O213" i="6"/>
  <c r="O75" i="6"/>
  <c r="O123" i="6"/>
  <c r="R123" i="6" s="1"/>
  <c r="O239" i="6"/>
  <c r="P93" i="6"/>
  <c r="S93" i="6" s="1"/>
  <c r="P125" i="6"/>
  <c r="S125" i="6" s="1"/>
  <c r="P157" i="6"/>
  <c r="S157" i="6" s="1"/>
  <c r="P189" i="6"/>
  <c r="S189" i="6" s="1"/>
  <c r="P221" i="6"/>
  <c r="S221" i="6" s="1"/>
  <c r="O171" i="6"/>
  <c r="O90" i="6"/>
  <c r="O122" i="6"/>
  <c r="O154" i="6"/>
  <c r="O186" i="6"/>
  <c r="O218" i="6"/>
  <c r="O139" i="6"/>
  <c r="P78" i="6"/>
  <c r="S78" i="6" s="1"/>
  <c r="P110" i="6"/>
  <c r="S110" i="6" s="1"/>
  <c r="P142" i="6"/>
  <c r="S142" i="6" s="1"/>
  <c r="P174" i="6"/>
  <c r="S174" i="6" s="1"/>
  <c r="P206" i="6"/>
  <c r="S206" i="6" s="1"/>
  <c r="P238" i="6"/>
  <c r="S238" i="6" s="1"/>
  <c r="P71" i="6"/>
  <c r="S71" i="6" s="1"/>
  <c r="P103" i="6"/>
  <c r="S103" i="6" s="1"/>
  <c r="P135" i="6"/>
  <c r="S135" i="6" s="1"/>
  <c r="P167" i="6"/>
  <c r="S167" i="6" s="1"/>
  <c r="P199" i="6"/>
  <c r="S199" i="6" s="1"/>
  <c r="P231" i="6"/>
  <c r="S231" i="6" s="1"/>
  <c r="O80" i="6"/>
  <c r="O112" i="6"/>
  <c r="O144" i="6"/>
  <c r="O176" i="6"/>
  <c r="O208" i="6"/>
  <c r="O240" i="6"/>
  <c r="P68" i="6"/>
  <c r="S68" i="6" s="1"/>
  <c r="P100" i="6"/>
  <c r="S100" i="6" s="1"/>
  <c r="P132" i="6"/>
  <c r="S132" i="6" s="1"/>
  <c r="P164" i="6"/>
  <c r="S164" i="6" s="1"/>
  <c r="P196" i="6"/>
  <c r="P228" i="6"/>
  <c r="S228" i="6" s="1"/>
  <c r="O203" i="6"/>
  <c r="O89" i="6"/>
  <c r="O121" i="6"/>
  <c r="O153" i="6"/>
  <c r="O185" i="6"/>
  <c r="O217" i="6"/>
  <c r="O91" i="6"/>
  <c r="O143" i="6"/>
  <c r="P65" i="6"/>
  <c r="S65" i="6" s="1"/>
  <c r="P97" i="6"/>
  <c r="S97" i="6" s="1"/>
  <c r="P129" i="6"/>
  <c r="S129" i="6" s="1"/>
  <c r="P161" i="6"/>
  <c r="S161" i="6" s="1"/>
  <c r="P193" i="6"/>
  <c r="S193" i="6" s="1"/>
  <c r="P225" i="6"/>
  <c r="S225" i="6" s="1"/>
  <c r="O211" i="6"/>
  <c r="O94" i="6"/>
  <c r="O126" i="6"/>
  <c r="O158" i="6"/>
  <c r="O190" i="6"/>
  <c r="O222" i="6"/>
  <c r="O167" i="6"/>
  <c r="P82" i="6"/>
  <c r="S82" i="6" s="1"/>
  <c r="P114" i="6"/>
  <c r="S114" i="6" s="1"/>
  <c r="P146" i="6"/>
  <c r="S146" i="6" s="1"/>
  <c r="P178" i="6"/>
  <c r="S178" i="6" s="1"/>
  <c r="P210" i="6"/>
  <c r="S210" i="6" s="1"/>
  <c r="O71" i="6"/>
  <c r="P75" i="6"/>
  <c r="S75" i="6" s="1"/>
  <c r="P107" i="6"/>
  <c r="S107" i="6" s="1"/>
  <c r="P139" i="6"/>
  <c r="S139" i="6" s="1"/>
  <c r="P171" i="6"/>
  <c r="S171" i="6" s="1"/>
  <c r="P203" i="6"/>
  <c r="S203" i="6" s="1"/>
  <c r="O84" i="6"/>
  <c r="R84" i="6" s="1"/>
  <c r="O116" i="6"/>
  <c r="R116" i="6" s="1"/>
  <c r="O148" i="6"/>
  <c r="O180" i="6"/>
  <c r="R180" i="6" s="1"/>
  <c r="O212" i="6"/>
  <c r="R212" i="6" s="1"/>
  <c r="O83" i="6"/>
  <c r="P72" i="6"/>
  <c r="S72" i="6" s="1"/>
  <c r="P104" i="6"/>
  <c r="S104" i="6" s="1"/>
  <c r="P136" i="6"/>
  <c r="S136" i="6" s="1"/>
  <c r="P168" i="6"/>
  <c r="S168" i="6" s="1"/>
  <c r="P200" i="6"/>
  <c r="S200" i="6" s="1"/>
  <c r="P232" i="6"/>
  <c r="S232" i="6" s="1"/>
  <c r="O231" i="6"/>
  <c r="O93" i="6"/>
  <c r="O125" i="6"/>
  <c r="O157" i="6"/>
  <c r="O189" i="6"/>
  <c r="O221" i="6"/>
  <c r="O95" i="6"/>
  <c r="O151" i="6"/>
  <c r="P69" i="6"/>
  <c r="S69" i="6" s="1"/>
  <c r="P101" i="6"/>
  <c r="S101" i="6" s="1"/>
  <c r="P133" i="6"/>
  <c r="S133" i="6" s="1"/>
  <c r="P165" i="6"/>
  <c r="S165" i="6" s="1"/>
  <c r="P197" i="6"/>
  <c r="S197" i="6" s="1"/>
  <c r="P229" i="6"/>
  <c r="S229" i="6" s="1"/>
  <c r="O66" i="6"/>
  <c r="R66" i="6" s="1"/>
  <c r="O98" i="6"/>
  <c r="X98" i="6" s="1"/>
  <c r="O130" i="6"/>
  <c r="O162" i="6"/>
  <c r="O194" i="6"/>
  <c r="R194" i="6" s="1"/>
  <c r="O226" i="6"/>
  <c r="O191" i="6"/>
  <c r="P86" i="6"/>
  <c r="S86" i="6" s="1"/>
  <c r="P118" i="6"/>
  <c r="S118" i="6" s="1"/>
  <c r="P150" i="6"/>
  <c r="S150" i="6" s="1"/>
  <c r="P182" i="6"/>
  <c r="S182" i="6" s="1"/>
  <c r="P214" i="6"/>
  <c r="S214" i="6" s="1"/>
  <c r="O131" i="6"/>
  <c r="R131" i="6" s="1"/>
  <c r="P79" i="6"/>
  <c r="S79" i="6" s="1"/>
  <c r="P111" i="6"/>
  <c r="S111" i="6" s="1"/>
  <c r="P143" i="6"/>
  <c r="S143" i="6" s="1"/>
  <c r="P175" i="6"/>
  <c r="S175" i="6" s="1"/>
  <c r="P207" i="6"/>
  <c r="S207" i="6" s="1"/>
  <c r="O88" i="6"/>
  <c r="O120" i="6"/>
  <c r="O152" i="6"/>
  <c r="O184" i="6"/>
  <c r="O216" i="6"/>
  <c r="O119" i="6"/>
  <c r="P76" i="6"/>
  <c r="S76" i="6" s="1"/>
  <c r="P108" i="6"/>
  <c r="S108" i="6" s="1"/>
  <c r="P140" i="6"/>
  <c r="S140" i="6" s="1"/>
  <c r="P172" i="6"/>
  <c r="S172" i="6" s="1"/>
  <c r="P204" i="6"/>
  <c r="S204" i="6" s="1"/>
  <c r="P236" i="6"/>
  <c r="S236" i="6" s="1"/>
  <c r="O65" i="6"/>
  <c r="R65" i="6" s="1"/>
  <c r="O97" i="6"/>
  <c r="R97" i="6" s="1"/>
  <c r="O129" i="6"/>
  <c r="O161" i="6"/>
  <c r="R161" i="6" s="1"/>
  <c r="O193" i="6"/>
  <c r="O225" i="6"/>
  <c r="O99" i="6"/>
  <c r="O163" i="6"/>
  <c r="R163" i="6" s="1"/>
  <c r="P73" i="6"/>
  <c r="S73" i="6" s="1"/>
  <c r="P105" i="6"/>
  <c r="S105" i="6" s="1"/>
  <c r="P137" i="6"/>
  <c r="S137" i="6" s="1"/>
  <c r="P169" i="6"/>
  <c r="S169" i="6" s="1"/>
  <c r="P201" i="6"/>
  <c r="S201" i="6" s="1"/>
  <c r="P233" i="6"/>
  <c r="S233" i="6" s="1"/>
  <c r="O70" i="6"/>
  <c r="O102" i="6"/>
  <c r="O134" i="6"/>
  <c r="O166" i="6"/>
  <c r="O198" i="6"/>
  <c r="O230" i="6"/>
  <c r="O215" i="6"/>
  <c r="P90" i="6"/>
  <c r="S90" i="6" s="1"/>
  <c r="P122" i="6"/>
  <c r="S122" i="6" s="1"/>
  <c r="P154" i="6"/>
  <c r="S154" i="6" s="1"/>
  <c r="P186" i="6"/>
  <c r="S186" i="6" s="1"/>
  <c r="P218" i="6"/>
  <c r="S218" i="6" s="1"/>
  <c r="O155" i="6"/>
  <c r="P83" i="6"/>
  <c r="S83" i="6" s="1"/>
  <c r="P115" i="6"/>
  <c r="S115" i="6" s="1"/>
  <c r="P147" i="6"/>
  <c r="S147" i="6" s="1"/>
  <c r="P179" i="6"/>
  <c r="S179" i="6" s="1"/>
  <c r="P211" i="6"/>
  <c r="S211" i="6" s="1"/>
  <c r="D64" i="6"/>
  <c r="D96" i="6"/>
  <c r="D128" i="6"/>
  <c r="D160" i="6"/>
  <c r="D192" i="6"/>
  <c r="D224" i="6"/>
  <c r="D159" i="6"/>
  <c r="E175" i="6"/>
  <c r="H175" i="6" s="1"/>
  <c r="E84" i="6"/>
  <c r="H84" i="6" s="1"/>
  <c r="E116" i="6"/>
  <c r="H116" i="6" s="1"/>
  <c r="E148" i="6"/>
  <c r="H148" i="6" s="1"/>
  <c r="E180" i="6"/>
  <c r="H180" i="6" s="1"/>
  <c r="E212" i="6"/>
  <c r="H212" i="6" s="1"/>
  <c r="D198" i="6"/>
  <c r="D95" i="6"/>
  <c r="D215" i="6"/>
  <c r="E187" i="6"/>
  <c r="H187" i="6" s="1"/>
  <c r="D85" i="6"/>
  <c r="D117" i="6"/>
  <c r="D149" i="6"/>
  <c r="D181" i="6"/>
  <c r="D213" i="6"/>
  <c r="D218" i="6"/>
  <c r="D227" i="6"/>
  <c r="E235" i="6"/>
  <c r="H235" i="6" s="1"/>
  <c r="E93" i="6"/>
  <c r="H93" i="6" s="1"/>
  <c r="E125" i="6"/>
  <c r="H125" i="6" s="1"/>
  <c r="E157" i="6"/>
  <c r="H157" i="6" s="1"/>
  <c r="E189" i="6"/>
  <c r="H189" i="6" s="1"/>
  <c r="E221" i="6"/>
  <c r="H221" i="6" s="1"/>
  <c r="E230" i="6"/>
  <c r="H230" i="6" s="1"/>
  <c r="D66" i="6"/>
  <c r="D98" i="6"/>
  <c r="D130" i="6"/>
  <c r="D162" i="6"/>
  <c r="D202" i="6"/>
  <c r="D199" i="6"/>
  <c r="E66" i="6"/>
  <c r="H66" i="6" s="1"/>
  <c r="E98" i="6"/>
  <c r="E130" i="6"/>
  <c r="E162" i="6"/>
  <c r="H162" i="6" s="1"/>
  <c r="E194" i="6"/>
  <c r="H194" i="6" s="1"/>
  <c r="E238" i="6"/>
  <c r="H238" i="6" s="1"/>
  <c r="D147" i="6"/>
  <c r="E135" i="6"/>
  <c r="H135" i="6" s="1"/>
  <c r="D163" i="6"/>
  <c r="E115" i="6"/>
  <c r="H115" i="6" s="1"/>
  <c r="E142" i="6"/>
  <c r="H142" i="6" s="1"/>
  <c r="E206" i="6"/>
  <c r="H206" i="6" s="1"/>
  <c r="D216" i="6"/>
  <c r="E76" i="6"/>
  <c r="H76" i="6" s="1"/>
  <c r="D71" i="6"/>
  <c r="D173" i="6"/>
  <c r="D187" i="6"/>
  <c r="E213" i="6"/>
  <c r="H213" i="6" s="1"/>
  <c r="D154" i="6"/>
  <c r="E122" i="6"/>
  <c r="H122" i="6" s="1"/>
  <c r="D68" i="6"/>
  <c r="D100" i="6"/>
  <c r="D132" i="6"/>
  <c r="D164" i="6"/>
  <c r="D196" i="6"/>
  <c r="D228" i="6"/>
  <c r="D183" i="6"/>
  <c r="E195" i="6"/>
  <c r="H195" i="6" s="1"/>
  <c r="E88" i="6"/>
  <c r="H88" i="6" s="1"/>
  <c r="E120" i="6"/>
  <c r="H120" i="6" s="1"/>
  <c r="E152" i="6"/>
  <c r="H152" i="6" s="1"/>
  <c r="E184" i="6"/>
  <c r="H184" i="6" s="1"/>
  <c r="E216" i="6"/>
  <c r="H216" i="6" s="1"/>
  <c r="D214" i="6"/>
  <c r="D103" i="6"/>
  <c r="D239" i="6"/>
  <c r="E203" i="6"/>
  <c r="H203" i="6" s="1"/>
  <c r="D89" i="6"/>
  <c r="D121" i="6"/>
  <c r="D153" i="6"/>
  <c r="D185" i="6"/>
  <c r="D217" i="6"/>
  <c r="E67" i="6"/>
  <c r="E65" i="6"/>
  <c r="H65" i="6" s="1"/>
  <c r="E97" i="6"/>
  <c r="H97" i="6" s="1"/>
  <c r="E129" i="6"/>
  <c r="H129" i="6" s="1"/>
  <c r="E161" i="6"/>
  <c r="H161" i="6" s="1"/>
  <c r="E193" i="6"/>
  <c r="H193" i="6" s="1"/>
  <c r="E225" i="6"/>
  <c r="H225" i="6" s="1"/>
  <c r="D211" i="6"/>
  <c r="D70" i="6"/>
  <c r="D102" i="6"/>
  <c r="D134" i="6"/>
  <c r="D166" i="6"/>
  <c r="D210" i="6"/>
  <c r="D231" i="6"/>
  <c r="E70" i="6"/>
  <c r="H70" i="6" s="1"/>
  <c r="E102" i="6"/>
  <c r="H102" i="6" s="1"/>
  <c r="E134" i="6"/>
  <c r="E166" i="6"/>
  <c r="H166" i="6" s="1"/>
  <c r="E198" i="6"/>
  <c r="H198" i="6" s="1"/>
  <c r="D67" i="6"/>
  <c r="E139" i="6"/>
  <c r="H139" i="6" s="1"/>
  <c r="D195" i="6"/>
  <c r="D184" i="6"/>
  <c r="E140" i="6"/>
  <c r="H140" i="6" s="1"/>
  <c r="E143" i="6"/>
  <c r="H143" i="6" s="1"/>
  <c r="E85" i="6"/>
  <c r="H85" i="6" s="1"/>
  <c r="D90" i="6"/>
  <c r="E90" i="6"/>
  <c r="H90" i="6" s="1"/>
  <c r="E95" i="6"/>
  <c r="H95" i="6" s="1"/>
  <c r="D72" i="6"/>
  <c r="D104" i="6"/>
  <c r="D136" i="6"/>
  <c r="D168" i="6"/>
  <c r="D200" i="6"/>
  <c r="D232" i="6"/>
  <c r="D203" i="6"/>
  <c r="E219" i="6"/>
  <c r="H219" i="6" s="1"/>
  <c r="E92" i="6"/>
  <c r="H92" i="6" s="1"/>
  <c r="E124" i="6"/>
  <c r="H124" i="6" s="1"/>
  <c r="E156" i="6"/>
  <c r="H156" i="6" s="1"/>
  <c r="E188" i="6"/>
  <c r="H188" i="6" s="1"/>
  <c r="E220" i="6"/>
  <c r="H220" i="6" s="1"/>
  <c r="D230" i="6"/>
  <c r="D111" i="6"/>
  <c r="E75" i="6"/>
  <c r="H75" i="6" s="1"/>
  <c r="E227" i="6"/>
  <c r="H227" i="6" s="1"/>
  <c r="D93" i="6"/>
  <c r="D125" i="6"/>
  <c r="D157" i="6"/>
  <c r="D189" i="6"/>
  <c r="D221" i="6"/>
  <c r="D75" i="6"/>
  <c r="E103" i="6"/>
  <c r="H103" i="6" s="1"/>
  <c r="E69" i="6"/>
  <c r="H69" i="6" s="1"/>
  <c r="E101" i="6"/>
  <c r="H101" i="6" s="1"/>
  <c r="E133" i="6"/>
  <c r="H133" i="6" s="1"/>
  <c r="E165" i="6"/>
  <c r="H165" i="6" s="1"/>
  <c r="E197" i="6"/>
  <c r="H197" i="6" s="1"/>
  <c r="E229" i="6"/>
  <c r="H229" i="6" s="1"/>
  <c r="D235" i="6"/>
  <c r="D74" i="6"/>
  <c r="D106" i="6"/>
  <c r="D138" i="6"/>
  <c r="D170" i="6"/>
  <c r="D222" i="6"/>
  <c r="E79" i="6"/>
  <c r="H79" i="6" s="1"/>
  <c r="E74" i="6"/>
  <c r="H74" i="6" s="1"/>
  <c r="E106" i="6"/>
  <c r="H106" i="6" s="1"/>
  <c r="E138" i="6"/>
  <c r="H138" i="6" s="1"/>
  <c r="E170" i="6"/>
  <c r="H170" i="6" s="1"/>
  <c r="E202" i="6"/>
  <c r="D87" i="6"/>
  <c r="D179" i="6"/>
  <c r="E159" i="6"/>
  <c r="H159" i="6" s="1"/>
  <c r="D142" i="6"/>
  <c r="E110" i="6"/>
  <c r="H110" i="6" s="1"/>
  <c r="D91" i="6"/>
  <c r="D152" i="6"/>
  <c r="E172" i="6"/>
  <c r="H172" i="6" s="1"/>
  <c r="D77" i="6"/>
  <c r="E199" i="6"/>
  <c r="E191" i="6"/>
  <c r="H191" i="6" s="1"/>
  <c r="E211" i="6"/>
  <c r="H211" i="6" s="1"/>
  <c r="D119" i="6"/>
  <c r="D76" i="6"/>
  <c r="D108" i="6"/>
  <c r="D140" i="6"/>
  <c r="D172" i="6"/>
  <c r="D204" i="6"/>
  <c r="D236" i="6"/>
  <c r="D223" i="6"/>
  <c r="E64" i="6"/>
  <c r="E96" i="6"/>
  <c r="H96" i="6" s="1"/>
  <c r="E128" i="6"/>
  <c r="E160" i="6"/>
  <c r="E192" i="6"/>
  <c r="H192" i="6" s="1"/>
  <c r="E224" i="6"/>
  <c r="D238" i="6"/>
  <c r="D127" i="6"/>
  <c r="E91" i="6"/>
  <c r="D65" i="6"/>
  <c r="D97" i="6"/>
  <c r="D129" i="6"/>
  <c r="D161" i="6"/>
  <c r="D193" i="6"/>
  <c r="D225" i="6"/>
  <c r="D115" i="6"/>
  <c r="E119" i="6"/>
  <c r="H119" i="6" s="1"/>
  <c r="E73" i="6"/>
  <c r="H73" i="6" s="1"/>
  <c r="E105" i="6"/>
  <c r="H105" i="6" s="1"/>
  <c r="E137" i="6"/>
  <c r="H137" i="6" s="1"/>
  <c r="E169" i="6"/>
  <c r="H169" i="6" s="1"/>
  <c r="E201" i="6"/>
  <c r="H201" i="6" s="1"/>
  <c r="E233" i="6"/>
  <c r="H233" i="6" s="1"/>
  <c r="E83" i="6"/>
  <c r="H83" i="6" s="1"/>
  <c r="D78" i="6"/>
  <c r="D110" i="6"/>
  <c r="D174" i="6"/>
  <c r="E78" i="6"/>
  <c r="H78" i="6" s="1"/>
  <c r="E174" i="6"/>
  <c r="H174" i="6" s="1"/>
  <c r="E183" i="6"/>
  <c r="H183" i="6" s="1"/>
  <c r="E123" i="6"/>
  <c r="H123" i="6" s="1"/>
  <c r="E149" i="6"/>
  <c r="H149" i="6" s="1"/>
  <c r="D80" i="6"/>
  <c r="D112" i="6"/>
  <c r="D144" i="6"/>
  <c r="D176" i="6"/>
  <c r="D208" i="6"/>
  <c r="D240" i="6"/>
  <c r="E87" i="6"/>
  <c r="H87" i="6" s="1"/>
  <c r="E68" i="6"/>
  <c r="H68" i="6" s="1"/>
  <c r="E100" i="6"/>
  <c r="E132" i="6"/>
  <c r="H132" i="6" s="1"/>
  <c r="E164" i="6"/>
  <c r="E196" i="6"/>
  <c r="H196" i="6" s="1"/>
  <c r="E228" i="6"/>
  <c r="H228" i="6" s="1"/>
  <c r="E222" i="6"/>
  <c r="H222" i="6" s="1"/>
  <c r="D139" i="6"/>
  <c r="E107" i="6"/>
  <c r="H107" i="6" s="1"/>
  <c r="D69" i="6"/>
  <c r="D101" i="6"/>
  <c r="D133" i="6"/>
  <c r="D165" i="6"/>
  <c r="D197" i="6"/>
  <c r="D229" i="6"/>
  <c r="D143" i="6"/>
  <c r="E151" i="6"/>
  <c r="H151" i="6" s="1"/>
  <c r="E77" i="6"/>
  <c r="H77" i="6" s="1"/>
  <c r="E109" i="6"/>
  <c r="H109" i="6" s="1"/>
  <c r="E141" i="6"/>
  <c r="H141" i="6" s="1"/>
  <c r="E173" i="6"/>
  <c r="E205" i="6"/>
  <c r="H205" i="6" s="1"/>
  <c r="E237" i="6"/>
  <c r="H237" i="6" s="1"/>
  <c r="E127" i="6"/>
  <c r="H127" i="6" s="1"/>
  <c r="D82" i="6"/>
  <c r="D114" i="6"/>
  <c r="D146" i="6"/>
  <c r="D178" i="6"/>
  <c r="D79" i="6"/>
  <c r="E155" i="6"/>
  <c r="H155" i="6" s="1"/>
  <c r="E82" i="6"/>
  <c r="E114" i="6"/>
  <c r="H114" i="6" s="1"/>
  <c r="E146" i="6"/>
  <c r="H146" i="6" s="1"/>
  <c r="E178" i="6"/>
  <c r="H178" i="6" s="1"/>
  <c r="E210" i="6"/>
  <c r="H210" i="6" s="1"/>
  <c r="D99" i="6"/>
  <c r="D219" i="6"/>
  <c r="E207" i="6"/>
  <c r="H207" i="6" s="1"/>
  <c r="D107" i="6"/>
  <c r="E223" i="6"/>
  <c r="H223" i="6" s="1"/>
  <c r="D88" i="6"/>
  <c r="E108" i="6"/>
  <c r="H108" i="6" s="1"/>
  <c r="D171" i="6"/>
  <c r="D141" i="6"/>
  <c r="D237" i="6"/>
  <c r="E181" i="6"/>
  <c r="H181" i="6" s="1"/>
  <c r="D122" i="6"/>
  <c r="E154" i="6"/>
  <c r="H154" i="6" s="1"/>
  <c r="D84" i="6"/>
  <c r="D116" i="6"/>
  <c r="D148" i="6"/>
  <c r="D180" i="6"/>
  <c r="D212" i="6"/>
  <c r="D194" i="6"/>
  <c r="E99" i="6"/>
  <c r="E72" i="6"/>
  <c r="H72" i="6" s="1"/>
  <c r="E104" i="6"/>
  <c r="H104" i="6" s="1"/>
  <c r="E136" i="6"/>
  <c r="E168" i="6"/>
  <c r="H168" i="6" s="1"/>
  <c r="E200" i="6"/>
  <c r="E232" i="6"/>
  <c r="E234" i="6"/>
  <c r="H234" i="6" s="1"/>
  <c r="D155" i="6"/>
  <c r="E131" i="6"/>
  <c r="H131" i="6" s="1"/>
  <c r="D73" i="6"/>
  <c r="D105" i="6"/>
  <c r="D137" i="6"/>
  <c r="D169" i="6"/>
  <c r="D201" i="6"/>
  <c r="D233" i="6"/>
  <c r="D167" i="6"/>
  <c r="E171" i="6"/>
  <c r="H171" i="6" s="1"/>
  <c r="E81" i="6"/>
  <c r="H81" i="6" s="1"/>
  <c r="E113" i="6"/>
  <c r="E145" i="6"/>
  <c r="H145" i="6" s="1"/>
  <c r="E177" i="6"/>
  <c r="H177" i="6" s="1"/>
  <c r="E209" i="6"/>
  <c r="H209" i="6" s="1"/>
  <c r="E241" i="6"/>
  <c r="E163" i="6"/>
  <c r="D86" i="6"/>
  <c r="D118" i="6"/>
  <c r="D150" i="6"/>
  <c r="D182" i="6"/>
  <c r="D123" i="6"/>
  <c r="E179" i="6"/>
  <c r="H179" i="6" s="1"/>
  <c r="E86" i="6"/>
  <c r="H86" i="6" s="1"/>
  <c r="E118" i="6"/>
  <c r="E150" i="6"/>
  <c r="H150" i="6" s="1"/>
  <c r="E182" i="6"/>
  <c r="H182" i="6" s="1"/>
  <c r="E214" i="6"/>
  <c r="H214" i="6" s="1"/>
  <c r="E71" i="6"/>
  <c r="H71" i="6" s="1"/>
  <c r="D120" i="6"/>
  <c r="E204" i="6"/>
  <c r="H204" i="6" s="1"/>
  <c r="D109" i="6"/>
  <c r="E117" i="6"/>
  <c r="D186" i="6"/>
  <c r="E186" i="6"/>
  <c r="H186" i="6" s="1"/>
  <c r="D92" i="6"/>
  <c r="D124" i="6"/>
  <c r="D156" i="6"/>
  <c r="D188" i="6"/>
  <c r="D220" i="6"/>
  <c r="D131" i="6"/>
  <c r="E147" i="6"/>
  <c r="H147" i="6" s="1"/>
  <c r="E80" i="6"/>
  <c r="H80" i="6" s="1"/>
  <c r="E112" i="6"/>
  <c r="E144" i="6"/>
  <c r="H144" i="6" s="1"/>
  <c r="E176" i="6"/>
  <c r="H176" i="6" s="1"/>
  <c r="E208" i="6"/>
  <c r="E240" i="6"/>
  <c r="H240" i="6" s="1"/>
  <c r="D83" i="6"/>
  <c r="D191" i="6"/>
  <c r="E167" i="6"/>
  <c r="H167" i="6" s="1"/>
  <c r="D81" i="6"/>
  <c r="D113" i="6"/>
  <c r="D145" i="6"/>
  <c r="D177" i="6"/>
  <c r="D209" i="6"/>
  <c r="D241" i="6"/>
  <c r="D207" i="6"/>
  <c r="E215" i="6"/>
  <c r="H215" i="6" s="1"/>
  <c r="E89" i="6"/>
  <c r="E121" i="6"/>
  <c r="H121" i="6" s="1"/>
  <c r="E153" i="6"/>
  <c r="E185" i="6"/>
  <c r="E217" i="6"/>
  <c r="H217" i="6" s="1"/>
  <c r="D234" i="6"/>
  <c r="E231" i="6"/>
  <c r="H231" i="6" s="1"/>
  <c r="D94" i="6"/>
  <c r="D126" i="6"/>
  <c r="D158" i="6"/>
  <c r="D190" i="6"/>
  <c r="D175" i="6"/>
  <c r="E239" i="6"/>
  <c r="E94" i="6"/>
  <c r="E126" i="6"/>
  <c r="H126" i="6" s="1"/>
  <c r="E158" i="6"/>
  <c r="H158" i="6" s="1"/>
  <c r="E190" i="6"/>
  <c r="H190" i="6" s="1"/>
  <c r="E226" i="6"/>
  <c r="H226" i="6" s="1"/>
  <c r="D135" i="6"/>
  <c r="E111" i="6"/>
  <c r="D226" i="6"/>
  <c r="E236" i="6"/>
  <c r="D205" i="6"/>
  <c r="D206" i="6"/>
  <c r="D151" i="6"/>
  <c r="E218" i="6"/>
  <c r="H218" i="6" s="1"/>
  <c r="D36" i="6"/>
  <c r="D53" i="6"/>
  <c r="D34" i="6"/>
  <c r="D38" i="6"/>
  <c r="D56" i="6"/>
  <c r="R181" i="6" l="1"/>
  <c r="R117" i="6"/>
  <c r="R141" i="6"/>
  <c r="R91" i="6"/>
  <c r="R85" i="6"/>
  <c r="R148" i="6"/>
  <c r="R191" i="6"/>
  <c r="R93" i="6"/>
  <c r="R153" i="6"/>
  <c r="R89" i="6"/>
  <c r="R144" i="6"/>
  <c r="R213" i="6"/>
  <c r="R99" i="6"/>
  <c r="R125" i="6"/>
  <c r="R205" i="6"/>
  <c r="R183" i="6"/>
  <c r="R155" i="6"/>
  <c r="R235" i="6"/>
  <c r="Z63" i="6"/>
  <c r="R126" i="6"/>
  <c r="R208" i="6"/>
  <c r="R196" i="6"/>
  <c r="X113" i="6"/>
  <c r="X95" i="6"/>
  <c r="R223" i="6"/>
  <c r="X77" i="6"/>
  <c r="R231" i="6"/>
  <c r="X71" i="6"/>
  <c r="R240" i="6"/>
  <c r="R134" i="6"/>
  <c r="R216" i="6"/>
  <c r="R187" i="6"/>
  <c r="R203" i="6"/>
  <c r="R229" i="6"/>
  <c r="R182" i="6"/>
  <c r="X90" i="6"/>
  <c r="R200" i="6"/>
  <c r="R108" i="6"/>
  <c r="X86" i="6"/>
  <c r="R168" i="6"/>
  <c r="R228" i="6"/>
  <c r="R206" i="6"/>
  <c r="R69" i="6"/>
  <c r="R220" i="6"/>
  <c r="X104" i="6"/>
  <c r="X73" i="6"/>
  <c r="R106" i="6"/>
  <c r="R188" i="6"/>
  <c r="X66" i="6"/>
  <c r="X83" i="6"/>
  <c r="X67" i="6"/>
  <c r="R219" i="6"/>
  <c r="R110" i="6"/>
  <c r="R156" i="6"/>
  <c r="R77" i="6"/>
  <c r="R154" i="6"/>
  <c r="R100" i="6"/>
  <c r="R78" i="6"/>
  <c r="X107" i="6"/>
  <c r="R68" i="6"/>
  <c r="R233" i="6"/>
  <c r="R197" i="6"/>
  <c r="R90" i="6"/>
  <c r="R172" i="6"/>
  <c r="R210" i="6"/>
  <c r="R201" i="6"/>
  <c r="X96" i="6"/>
  <c r="R75" i="6"/>
  <c r="R140" i="6"/>
  <c r="R118" i="6"/>
  <c r="R159" i="6"/>
  <c r="R178" i="6"/>
  <c r="R238" i="6"/>
  <c r="R169" i="6"/>
  <c r="X64" i="6"/>
  <c r="R63" i="6"/>
  <c r="R115" i="6"/>
  <c r="R137" i="6"/>
  <c r="X101" i="6"/>
  <c r="R147" i="6"/>
  <c r="R101" i="6"/>
  <c r="Z201" i="6"/>
  <c r="AA201" i="6"/>
  <c r="AB201" i="6" s="1"/>
  <c r="Z163" i="6"/>
  <c r="AA163" i="6"/>
  <c r="AB163" i="6" s="1"/>
  <c r="Q70" i="6"/>
  <c r="U70" i="6"/>
  <c r="V70" i="6"/>
  <c r="W70" i="6"/>
  <c r="T70" i="6"/>
  <c r="Q218" i="6"/>
  <c r="T218" i="6"/>
  <c r="U218" i="6"/>
  <c r="V218" i="6"/>
  <c r="W218" i="6"/>
  <c r="X218" i="6" s="1"/>
  <c r="Q164" i="6"/>
  <c r="T164" i="6"/>
  <c r="U164" i="6"/>
  <c r="V164" i="6"/>
  <c r="W164" i="6"/>
  <c r="X164" i="6" s="1"/>
  <c r="R171" i="6"/>
  <c r="X106" i="6"/>
  <c r="R133" i="6"/>
  <c r="AA135" i="6"/>
  <c r="AB135" i="6" s="1"/>
  <c r="Z135" i="6"/>
  <c r="M120" i="6"/>
  <c r="Z120" i="6"/>
  <c r="AA120" i="6"/>
  <c r="AB120" i="6" s="1"/>
  <c r="Z151" i="6"/>
  <c r="AA151" i="6"/>
  <c r="AB151" i="6" s="1"/>
  <c r="AA241" i="6"/>
  <c r="AB241" i="6" s="1"/>
  <c r="Z241" i="6"/>
  <c r="M131" i="6"/>
  <c r="Z131" i="6"/>
  <c r="AA131" i="6"/>
  <c r="AB131" i="6" s="1"/>
  <c r="AA155" i="6"/>
  <c r="AB155" i="6" s="1"/>
  <c r="Z155" i="6"/>
  <c r="M107" i="6"/>
  <c r="Z107" i="6"/>
  <c r="AA107" i="6"/>
  <c r="AB107" i="6" s="1"/>
  <c r="AA226" i="6"/>
  <c r="AB226" i="6" s="1"/>
  <c r="Z226" i="6"/>
  <c r="Z209" i="6"/>
  <c r="AA209" i="6"/>
  <c r="AB209" i="6" s="1"/>
  <c r="Z220" i="6"/>
  <c r="AA220" i="6"/>
  <c r="AB220" i="6" s="1"/>
  <c r="M109" i="6"/>
  <c r="Z109" i="6"/>
  <c r="AA109" i="6"/>
  <c r="AB109" i="6" s="1"/>
  <c r="AA233" i="6"/>
  <c r="AB233" i="6" s="1"/>
  <c r="Z233" i="6"/>
  <c r="AA194" i="6"/>
  <c r="AB194" i="6" s="1"/>
  <c r="Z194" i="6"/>
  <c r="AA197" i="6"/>
  <c r="AB197" i="6" s="1"/>
  <c r="Z197" i="6"/>
  <c r="AA208" i="6"/>
  <c r="AB208" i="6" s="1"/>
  <c r="Z208" i="6"/>
  <c r="AA161" i="6"/>
  <c r="AB161" i="6" s="1"/>
  <c r="Z161" i="6"/>
  <c r="AA172" i="6"/>
  <c r="AB172" i="6" s="1"/>
  <c r="Z172" i="6"/>
  <c r="Z77" i="6"/>
  <c r="AA77" i="6"/>
  <c r="AB77" i="6" s="1"/>
  <c r="Z87" i="6"/>
  <c r="AA87" i="6"/>
  <c r="AB87" i="6" s="1"/>
  <c r="AA170" i="6"/>
  <c r="AB170" i="6" s="1"/>
  <c r="Z170" i="6"/>
  <c r="M125" i="6"/>
  <c r="Z125" i="6"/>
  <c r="AA125" i="6"/>
  <c r="AB125" i="6" s="1"/>
  <c r="AA136" i="6"/>
  <c r="AB136" i="6" s="1"/>
  <c r="Z136" i="6"/>
  <c r="Z211" i="6"/>
  <c r="AA211" i="6"/>
  <c r="AB211" i="6" s="1"/>
  <c r="Z217" i="6"/>
  <c r="AA217" i="6"/>
  <c r="AB217" i="6" s="1"/>
  <c r="AA214" i="6"/>
  <c r="AB214" i="6" s="1"/>
  <c r="Z214" i="6"/>
  <c r="Z228" i="6"/>
  <c r="AA228" i="6"/>
  <c r="AB228" i="6" s="1"/>
  <c r="AA218" i="6"/>
  <c r="AB218" i="6" s="1"/>
  <c r="Z218" i="6"/>
  <c r="Z95" i="6"/>
  <c r="AA95" i="6"/>
  <c r="AB95" i="6" s="1"/>
  <c r="AA159" i="6"/>
  <c r="AB159" i="6" s="1"/>
  <c r="Z159" i="6"/>
  <c r="Q102" i="6"/>
  <c r="T102" i="6"/>
  <c r="V102" i="6"/>
  <c r="U102" i="6"/>
  <c r="W102" i="6"/>
  <c r="Q163" i="6"/>
  <c r="T163" i="6"/>
  <c r="U163" i="6"/>
  <c r="W163" i="6"/>
  <c r="X163" i="6" s="1"/>
  <c r="V163" i="6"/>
  <c r="U184" i="6"/>
  <c r="V184" i="6"/>
  <c r="W184" i="6"/>
  <c r="X184" i="6" s="1"/>
  <c r="Q184" i="6"/>
  <c r="T184" i="6"/>
  <c r="U226" i="6"/>
  <c r="V226" i="6"/>
  <c r="W226" i="6"/>
  <c r="X226" i="6" s="1"/>
  <c r="Q226" i="6"/>
  <c r="T226" i="6"/>
  <c r="U157" i="6"/>
  <c r="V157" i="6"/>
  <c r="W157" i="6"/>
  <c r="X157" i="6" s="1"/>
  <c r="Q157" i="6"/>
  <c r="T157" i="6"/>
  <c r="Q94" i="6"/>
  <c r="T94" i="6"/>
  <c r="V94" i="6"/>
  <c r="U94" i="6"/>
  <c r="W94" i="6"/>
  <c r="Q143" i="6"/>
  <c r="T143" i="6"/>
  <c r="U143" i="6"/>
  <c r="W143" i="6"/>
  <c r="V143" i="6"/>
  <c r="X143" i="6"/>
  <c r="Q176" i="6"/>
  <c r="T176" i="6"/>
  <c r="U176" i="6"/>
  <c r="V176" i="6"/>
  <c r="W176" i="6"/>
  <c r="X176" i="6" s="1"/>
  <c r="Q139" i="6"/>
  <c r="T139" i="6"/>
  <c r="U139" i="6"/>
  <c r="W139" i="6"/>
  <c r="X139" i="6"/>
  <c r="V139" i="6"/>
  <c r="V181" i="6"/>
  <c r="W181" i="6"/>
  <c r="X181" i="6" s="1"/>
  <c r="T181" i="6"/>
  <c r="Q181" i="6"/>
  <c r="U181" i="6"/>
  <c r="Q76" i="6"/>
  <c r="U76" i="6"/>
  <c r="V76" i="6"/>
  <c r="T76" i="6"/>
  <c r="W76" i="6"/>
  <c r="Q135" i="6"/>
  <c r="T135" i="6"/>
  <c r="U135" i="6"/>
  <c r="W135" i="6"/>
  <c r="V135" i="6"/>
  <c r="X135" i="6"/>
  <c r="W241" i="6"/>
  <c r="X241" i="6" s="1"/>
  <c r="Q241" i="6"/>
  <c r="U241" i="6"/>
  <c r="T241" i="6"/>
  <c r="V241" i="6"/>
  <c r="Q136" i="6"/>
  <c r="T136" i="6"/>
  <c r="U136" i="6"/>
  <c r="V136" i="6"/>
  <c r="W136" i="6"/>
  <c r="X136" i="6"/>
  <c r="T114" i="6"/>
  <c r="U114" i="6"/>
  <c r="V114" i="6"/>
  <c r="W114" i="6"/>
  <c r="Q114" i="6"/>
  <c r="Q207" i="6"/>
  <c r="T207" i="6"/>
  <c r="U207" i="6"/>
  <c r="V207" i="6"/>
  <c r="W207" i="6"/>
  <c r="X207" i="6" s="1"/>
  <c r="Q127" i="6"/>
  <c r="T127" i="6"/>
  <c r="U127" i="6"/>
  <c r="W127" i="6"/>
  <c r="V127" i="6"/>
  <c r="X127" i="6"/>
  <c r="Q196" i="6"/>
  <c r="T196" i="6"/>
  <c r="U196" i="6"/>
  <c r="W196" i="6"/>
  <c r="X196" i="6" s="1"/>
  <c r="V196" i="6"/>
  <c r="W174" i="6"/>
  <c r="X174" i="6" s="1"/>
  <c r="Q174" i="6"/>
  <c r="U174" i="6"/>
  <c r="V174" i="6"/>
  <c r="T174" i="6"/>
  <c r="Q105" i="6"/>
  <c r="T105" i="6"/>
  <c r="U105" i="6"/>
  <c r="W105" i="6"/>
  <c r="V105" i="6"/>
  <c r="Q175" i="6"/>
  <c r="T175" i="6"/>
  <c r="U175" i="6"/>
  <c r="W175" i="6"/>
  <c r="X175" i="6" s="1"/>
  <c r="V175" i="6"/>
  <c r="W138" i="6"/>
  <c r="X138" i="6"/>
  <c r="Q138" i="6"/>
  <c r="U138" i="6"/>
  <c r="T138" i="6"/>
  <c r="V138" i="6"/>
  <c r="V69" i="6"/>
  <c r="W69" i="6"/>
  <c r="Q69" i="6"/>
  <c r="U69" i="6"/>
  <c r="T69" i="6"/>
  <c r="W220" i="6"/>
  <c r="X220" i="6" s="1"/>
  <c r="Q220" i="6"/>
  <c r="U220" i="6"/>
  <c r="T220" i="6"/>
  <c r="V220" i="6"/>
  <c r="R143" i="6"/>
  <c r="R207" i="6"/>
  <c r="X63" i="6"/>
  <c r="S196" i="6"/>
  <c r="R164" i="6"/>
  <c r="R218" i="6"/>
  <c r="X115" i="6"/>
  <c r="X99" i="6"/>
  <c r="X91" i="6"/>
  <c r="X75" i="6"/>
  <c r="R102" i="6"/>
  <c r="R94" i="6"/>
  <c r="R86" i="6"/>
  <c r="R70" i="6"/>
  <c r="M79" i="6"/>
  <c r="AA79" i="6"/>
  <c r="AB79" i="6" s="1"/>
  <c r="Z79" i="6"/>
  <c r="M104" i="6"/>
  <c r="AA104" i="6"/>
  <c r="AB104" i="6" s="1"/>
  <c r="Z104" i="6"/>
  <c r="Q211" i="6"/>
  <c r="T211" i="6"/>
  <c r="U211" i="6"/>
  <c r="V211" i="6"/>
  <c r="W211" i="6"/>
  <c r="X211" i="6" s="1"/>
  <c r="Q111" i="6"/>
  <c r="T111" i="6"/>
  <c r="U111" i="6"/>
  <c r="V111" i="6"/>
  <c r="W111" i="6"/>
  <c r="Q224" i="6"/>
  <c r="T224" i="6"/>
  <c r="V224" i="6"/>
  <c r="W224" i="6"/>
  <c r="X224" i="6" s="1"/>
  <c r="U224" i="6"/>
  <c r="AA175" i="6"/>
  <c r="AB175" i="6" s="1"/>
  <c r="Z175" i="6"/>
  <c r="Z185" i="6"/>
  <c r="AA185" i="6"/>
  <c r="AB185" i="6" s="1"/>
  <c r="Z198" i="6"/>
  <c r="AA198" i="6"/>
  <c r="AB198" i="6" s="1"/>
  <c r="Q152" i="6"/>
  <c r="T152" i="6"/>
  <c r="U152" i="6"/>
  <c r="V152" i="6"/>
  <c r="W152" i="6"/>
  <c r="X152" i="6"/>
  <c r="U149" i="6"/>
  <c r="V149" i="6"/>
  <c r="W149" i="6"/>
  <c r="X149" i="6"/>
  <c r="Q149" i="6"/>
  <c r="T149" i="6"/>
  <c r="Q179" i="6"/>
  <c r="T179" i="6"/>
  <c r="U179" i="6"/>
  <c r="W179" i="6"/>
  <c r="X179" i="6" s="1"/>
  <c r="V179" i="6"/>
  <c r="X74" i="6"/>
  <c r="AA145" i="6"/>
  <c r="AB145" i="6" s="1"/>
  <c r="Z145" i="6"/>
  <c r="AA169" i="6"/>
  <c r="AB169" i="6" s="1"/>
  <c r="Z169" i="6"/>
  <c r="Z144" i="6"/>
  <c r="AA144" i="6"/>
  <c r="AB144" i="6" s="1"/>
  <c r="AA174" i="6"/>
  <c r="AB174" i="6" s="1"/>
  <c r="Z174" i="6"/>
  <c r="M97" i="6"/>
  <c r="Z97" i="6"/>
  <c r="AA97" i="6"/>
  <c r="AB97" i="6" s="1"/>
  <c r="M108" i="6"/>
  <c r="Z108" i="6"/>
  <c r="AA108" i="6"/>
  <c r="AB108" i="6" s="1"/>
  <c r="Z152" i="6"/>
  <c r="AA152" i="6"/>
  <c r="AB152" i="6" s="1"/>
  <c r="M106" i="6"/>
  <c r="Z106" i="6"/>
  <c r="AA106" i="6"/>
  <c r="AB106" i="6" s="1"/>
  <c r="Z72" i="6"/>
  <c r="AA72" i="6"/>
  <c r="AB72" i="6" s="1"/>
  <c r="AA195" i="6"/>
  <c r="AB195" i="6" s="1"/>
  <c r="Z195" i="6"/>
  <c r="AA231" i="6"/>
  <c r="AB231" i="6" s="1"/>
  <c r="Z231" i="6"/>
  <c r="AA153" i="6"/>
  <c r="AB153" i="6" s="1"/>
  <c r="Z153" i="6"/>
  <c r="AA164" i="6"/>
  <c r="AB164" i="6" s="1"/>
  <c r="Z164" i="6"/>
  <c r="AA173" i="6"/>
  <c r="AB173" i="6" s="1"/>
  <c r="Z173" i="6"/>
  <c r="Z199" i="6"/>
  <c r="AA199" i="6"/>
  <c r="AB199" i="6" s="1"/>
  <c r="AA181" i="6"/>
  <c r="AB181" i="6" s="1"/>
  <c r="Z181" i="6"/>
  <c r="AA192" i="6"/>
  <c r="AB192" i="6" s="1"/>
  <c r="Z192" i="6"/>
  <c r="Q225" i="6"/>
  <c r="T225" i="6"/>
  <c r="U225" i="6"/>
  <c r="V225" i="6"/>
  <c r="W225" i="6"/>
  <c r="X225" i="6" s="1"/>
  <c r="Q120" i="6"/>
  <c r="T120" i="6"/>
  <c r="U120" i="6"/>
  <c r="V120" i="6"/>
  <c r="W120" i="6"/>
  <c r="X120" i="6"/>
  <c r="W162" i="6"/>
  <c r="X162" i="6" s="1"/>
  <c r="Q162" i="6"/>
  <c r="U162" i="6"/>
  <c r="T162" i="6"/>
  <c r="V162" i="6"/>
  <c r="U93" i="6"/>
  <c r="V93" i="6"/>
  <c r="W93" i="6"/>
  <c r="Q93" i="6"/>
  <c r="T93" i="6"/>
  <c r="W83" i="6"/>
  <c r="Q83" i="6"/>
  <c r="U83" i="6"/>
  <c r="T83" i="6"/>
  <c r="V83" i="6"/>
  <c r="Q217" i="6"/>
  <c r="T217" i="6"/>
  <c r="U217" i="6"/>
  <c r="W217" i="6"/>
  <c r="X217" i="6" s="1"/>
  <c r="V217" i="6"/>
  <c r="V112" i="6"/>
  <c r="W112" i="6"/>
  <c r="T112" i="6"/>
  <c r="U112" i="6"/>
  <c r="Q112" i="6"/>
  <c r="Q186" i="6"/>
  <c r="T186" i="6"/>
  <c r="U186" i="6"/>
  <c r="V186" i="6"/>
  <c r="W186" i="6"/>
  <c r="X186" i="6" s="1"/>
  <c r="U117" i="6"/>
  <c r="V117" i="6"/>
  <c r="W117" i="6"/>
  <c r="X117" i="6"/>
  <c r="Q117" i="6"/>
  <c r="T117" i="6"/>
  <c r="V67" i="6"/>
  <c r="W67" i="6"/>
  <c r="T67" i="6"/>
  <c r="Q67" i="6"/>
  <c r="U67" i="6"/>
  <c r="U177" i="6"/>
  <c r="V177" i="6"/>
  <c r="W177" i="6"/>
  <c r="X177" i="6" s="1"/>
  <c r="Q177" i="6"/>
  <c r="T177" i="6"/>
  <c r="W72" i="6"/>
  <c r="V72" i="6"/>
  <c r="T72" i="6"/>
  <c r="U72" i="6"/>
  <c r="Q72" i="6"/>
  <c r="Q87" i="6"/>
  <c r="T87" i="6"/>
  <c r="U87" i="6"/>
  <c r="V87" i="6"/>
  <c r="W87" i="6"/>
  <c r="V237" i="6"/>
  <c r="W237" i="6"/>
  <c r="X237" i="6" s="1"/>
  <c r="T237" i="6"/>
  <c r="Q237" i="6"/>
  <c r="U237" i="6"/>
  <c r="Q132" i="6"/>
  <c r="T132" i="6"/>
  <c r="U132" i="6"/>
  <c r="V132" i="6"/>
  <c r="W132" i="6"/>
  <c r="X132" i="6"/>
  <c r="Q110" i="6"/>
  <c r="T110" i="6"/>
  <c r="V110" i="6"/>
  <c r="U110" i="6"/>
  <c r="W110" i="6"/>
  <c r="W195" i="6"/>
  <c r="X195" i="6" s="1"/>
  <c r="Q195" i="6"/>
  <c r="U195" i="6"/>
  <c r="T195" i="6"/>
  <c r="V195" i="6"/>
  <c r="Q79" i="6"/>
  <c r="T79" i="6"/>
  <c r="U79" i="6"/>
  <c r="V79" i="6"/>
  <c r="W79" i="6"/>
  <c r="Q192" i="6"/>
  <c r="T192" i="6"/>
  <c r="V192" i="6"/>
  <c r="U192" i="6"/>
  <c r="W192" i="6"/>
  <c r="X192" i="6" s="1"/>
  <c r="U74" i="6"/>
  <c r="W74" i="6"/>
  <c r="T74" i="6"/>
  <c r="Q74" i="6"/>
  <c r="V74" i="6"/>
  <c r="Q103" i="6"/>
  <c r="T103" i="6"/>
  <c r="U103" i="6"/>
  <c r="V103" i="6"/>
  <c r="W103" i="6"/>
  <c r="Q156" i="6"/>
  <c r="T156" i="6"/>
  <c r="U156" i="6"/>
  <c r="V156" i="6"/>
  <c r="W156" i="6"/>
  <c r="X156" i="6" s="1"/>
  <c r="R211" i="6"/>
  <c r="S219" i="6"/>
  <c r="R186" i="6"/>
  <c r="R170" i="6"/>
  <c r="R162" i="6"/>
  <c r="R195" i="6"/>
  <c r="X105" i="6"/>
  <c r="X97" i="6"/>
  <c r="X89" i="6"/>
  <c r="X81" i="6"/>
  <c r="X65" i="6"/>
  <c r="R132" i="6"/>
  <c r="R124" i="6"/>
  <c r="R92" i="6"/>
  <c r="R76" i="6"/>
  <c r="F63" i="6"/>
  <c r="AA63" i="6"/>
  <c r="AB63" i="6" s="1"/>
  <c r="D48" i="6"/>
  <c r="AI77" i="6"/>
  <c r="AH107" i="6"/>
  <c r="AH137" i="6"/>
  <c r="AH171" i="6"/>
  <c r="AI94" i="6"/>
  <c r="AI128" i="6"/>
  <c r="AI158" i="6"/>
  <c r="AI85" i="6"/>
  <c r="AI119" i="6"/>
  <c r="AI149" i="6"/>
  <c r="AH75" i="6"/>
  <c r="AI106" i="6"/>
  <c r="AI140" i="6"/>
  <c r="AI170" i="6"/>
  <c r="AH92" i="6"/>
  <c r="AH122" i="6"/>
  <c r="AH156" i="6"/>
  <c r="AI83" i="6"/>
  <c r="AI113" i="6"/>
  <c r="AI147" i="6"/>
  <c r="AH69" i="6"/>
  <c r="AH177" i="6"/>
  <c r="AH209" i="6"/>
  <c r="AH241" i="6"/>
  <c r="C54" i="6" s="1"/>
  <c r="AH181" i="6"/>
  <c r="AH213" i="6"/>
  <c r="AI65" i="6"/>
  <c r="AI181" i="6"/>
  <c r="AI213" i="6"/>
  <c r="AH86" i="6"/>
  <c r="AI180" i="6"/>
  <c r="AI212" i="6"/>
  <c r="AH63" i="6"/>
  <c r="AI175" i="6"/>
  <c r="AI207" i="6"/>
  <c r="AI239" i="6"/>
  <c r="AI165" i="6"/>
  <c r="AH201" i="6"/>
  <c r="AH233" i="6"/>
  <c r="AI202" i="6"/>
  <c r="AI233" i="6"/>
  <c r="AH229" i="6"/>
  <c r="AI219" i="6"/>
  <c r="AH81" i="6"/>
  <c r="AH111" i="6"/>
  <c r="AH141" i="6"/>
  <c r="AH67" i="6"/>
  <c r="AH98" i="6"/>
  <c r="AH132" i="6"/>
  <c r="AH162" i="6"/>
  <c r="AH89" i="6"/>
  <c r="AH123" i="6"/>
  <c r="AH153" i="6"/>
  <c r="AH79" i="6"/>
  <c r="AI110" i="6"/>
  <c r="AI144" i="6"/>
  <c r="AH65" i="6"/>
  <c r="AH96" i="6"/>
  <c r="AH126" i="6"/>
  <c r="AH160" i="6"/>
  <c r="AI87" i="6"/>
  <c r="AI117" i="6"/>
  <c r="AI151" i="6"/>
  <c r="AH74" i="6"/>
  <c r="AI182" i="6"/>
  <c r="AI214" i="6"/>
  <c r="AI95" i="6"/>
  <c r="AI186" i="6"/>
  <c r="AI218" i="6"/>
  <c r="AI96" i="6"/>
  <c r="AH185" i="6"/>
  <c r="AH217" i="6"/>
  <c r="AI91" i="6"/>
  <c r="AH184" i="6"/>
  <c r="AH216" i="6"/>
  <c r="AH87" i="6"/>
  <c r="AH179" i="6"/>
  <c r="AH211" i="6"/>
  <c r="AH78" i="6"/>
  <c r="AI174" i="6"/>
  <c r="AI206" i="6"/>
  <c r="AI238" i="6"/>
  <c r="AH238" i="6"/>
  <c r="AH99" i="6"/>
  <c r="AI234" i="6"/>
  <c r="AH77" i="6"/>
  <c r="AI82" i="6"/>
  <c r="AI116" i="6"/>
  <c r="AI146" i="6"/>
  <c r="AH71" i="6"/>
  <c r="AH102" i="6"/>
  <c r="AH136" i="6"/>
  <c r="AH166" i="6"/>
  <c r="AH93" i="6"/>
  <c r="AH127" i="6"/>
  <c r="AH157" i="6"/>
  <c r="AH84" i="6"/>
  <c r="AH114" i="6"/>
  <c r="AH148" i="6"/>
  <c r="AI66" i="6"/>
  <c r="AI97" i="6"/>
  <c r="AI131" i="6"/>
  <c r="AI161" i="6"/>
  <c r="AH91" i="6"/>
  <c r="AH121" i="6"/>
  <c r="AH155" i="6"/>
  <c r="AH100" i="6"/>
  <c r="AH186" i="6"/>
  <c r="AH218" i="6"/>
  <c r="AH116" i="6"/>
  <c r="AH190" i="6"/>
  <c r="AH222" i="6"/>
  <c r="AH117" i="6"/>
  <c r="AI190" i="6"/>
  <c r="AI222" i="6"/>
  <c r="AI112" i="6"/>
  <c r="AI185" i="6"/>
  <c r="AI217" i="6"/>
  <c r="AI92" i="6"/>
  <c r="AI184" i="6"/>
  <c r="AI86" i="6"/>
  <c r="AI120" i="6"/>
  <c r="AI150" i="6"/>
  <c r="AH76" i="6"/>
  <c r="AI107" i="6"/>
  <c r="AI137" i="6"/>
  <c r="AI171" i="6"/>
  <c r="AI98" i="6"/>
  <c r="AI132" i="6"/>
  <c r="AI162" i="6"/>
  <c r="AH88" i="6"/>
  <c r="AH118" i="6"/>
  <c r="AH152" i="6"/>
  <c r="AI70" i="6"/>
  <c r="AI101" i="6"/>
  <c r="AI135" i="6"/>
  <c r="AI64" i="6"/>
  <c r="AH95" i="6"/>
  <c r="AH125" i="6"/>
  <c r="AH159" i="6"/>
  <c r="AI105" i="6"/>
  <c r="AI191" i="6"/>
  <c r="AI223" i="6"/>
  <c r="AI121" i="6"/>
  <c r="AI195" i="6"/>
  <c r="AI227" i="6"/>
  <c r="AI122" i="6"/>
  <c r="AH194" i="6"/>
  <c r="AH226" i="6"/>
  <c r="AH133" i="6"/>
  <c r="AH189" i="6"/>
  <c r="AH221" i="6"/>
  <c r="AH113" i="6"/>
  <c r="AH188" i="6"/>
  <c r="AH90" i="6"/>
  <c r="AH124" i="6"/>
  <c r="AH154" i="6"/>
  <c r="AH80" i="6"/>
  <c r="AI111" i="6"/>
  <c r="AI141" i="6"/>
  <c r="AI67" i="6"/>
  <c r="AI102" i="6"/>
  <c r="AI136" i="6"/>
  <c r="AI166" i="6"/>
  <c r="AI89" i="6"/>
  <c r="AI123" i="6"/>
  <c r="AI153" i="6"/>
  <c r="AI75" i="6"/>
  <c r="AH105" i="6"/>
  <c r="AH139" i="6"/>
  <c r="AI69" i="6"/>
  <c r="AI100" i="6"/>
  <c r="AI130" i="6"/>
  <c r="AI164" i="6"/>
  <c r="AI126" i="6"/>
  <c r="AH195" i="6"/>
  <c r="AH227" i="6"/>
  <c r="AI142" i="6"/>
  <c r="AH199" i="6"/>
  <c r="AH231" i="6"/>
  <c r="AI143" i="6"/>
  <c r="AI199" i="6"/>
  <c r="AI231" i="6"/>
  <c r="AI138" i="6"/>
  <c r="AI194" i="6"/>
  <c r="AI226" i="6"/>
  <c r="AH134" i="6"/>
  <c r="AI189" i="6"/>
  <c r="AI221" i="6"/>
  <c r="AI109" i="6"/>
  <c r="AH187" i="6"/>
  <c r="AH219" i="6"/>
  <c r="AH150" i="6"/>
  <c r="AH182" i="6"/>
  <c r="AH183" i="6"/>
  <c r="AI73" i="6"/>
  <c r="AH215" i="6"/>
  <c r="AH94" i="6"/>
  <c r="AH128" i="6"/>
  <c r="AH158" i="6"/>
  <c r="AI81" i="6"/>
  <c r="AH115" i="6"/>
  <c r="AH145" i="6"/>
  <c r="AI71" i="6"/>
  <c r="AH106" i="6"/>
  <c r="AH140" i="6"/>
  <c r="AH170" i="6"/>
  <c r="AI93" i="6"/>
  <c r="AI127" i="6"/>
  <c r="AI157" i="6"/>
  <c r="AI79" i="6"/>
  <c r="AH109" i="6"/>
  <c r="AH143" i="6"/>
  <c r="AH73" i="6"/>
  <c r="AI104" i="6"/>
  <c r="AI134" i="6"/>
  <c r="AI168" i="6"/>
  <c r="AH147" i="6"/>
  <c r="AI200" i="6"/>
  <c r="AI232" i="6"/>
  <c r="AI173" i="6"/>
  <c r="AI204" i="6"/>
  <c r="AI236" i="6"/>
  <c r="AH163" i="6"/>
  <c r="AH203" i="6"/>
  <c r="AH235" i="6"/>
  <c r="AI159" i="6"/>
  <c r="AH198" i="6"/>
  <c r="AH230" i="6"/>
  <c r="AI139" i="6"/>
  <c r="AH193" i="6"/>
  <c r="AH225" i="6"/>
  <c r="AH130" i="6"/>
  <c r="AI192" i="6"/>
  <c r="AI224" i="6"/>
  <c r="AH168" i="6"/>
  <c r="AI187" i="6"/>
  <c r="AI68" i="6"/>
  <c r="AI99" i="6"/>
  <c r="AI129" i="6"/>
  <c r="AI163" i="6"/>
  <c r="AH85" i="6"/>
  <c r="AH119" i="6"/>
  <c r="AH149" i="6"/>
  <c r="AI76" i="6"/>
  <c r="AH110" i="6"/>
  <c r="AH144" i="6"/>
  <c r="AH66" i="6"/>
  <c r="AH97" i="6"/>
  <c r="AH131" i="6"/>
  <c r="AH161" i="6"/>
  <c r="AI84" i="6"/>
  <c r="AI114" i="6"/>
  <c r="AI148" i="6"/>
  <c r="AI74" i="6"/>
  <c r="AH108" i="6"/>
  <c r="AH138" i="6"/>
  <c r="AH172" i="6"/>
  <c r="AI169" i="6"/>
  <c r="AH204" i="6"/>
  <c r="AH236" i="6"/>
  <c r="AH176" i="6"/>
  <c r="AH208" i="6"/>
  <c r="AH240" i="6"/>
  <c r="AI176" i="6"/>
  <c r="AI208" i="6"/>
  <c r="AI240" i="6"/>
  <c r="AH167" i="6"/>
  <c r="AI203" i="6"/>
  <c r="AI235" i="6"/>
  <c r="AI160" i="6"/>
  <c r="AI198" i="6"/>
  <c r="AI230" i="6"/>
  <c r="AH151" i="6"/>
  <c r="AH196" i="6"/>
  <c r="AI72" i="6"/>
  <c r="AI103" i="6"/>
  <c r="AI133" i="6"/>
  <c r="AI167" i="6"/>
  <c r="AI90" i="6"/>
  <c r="AI124" i="6"/>
  <c r="AI154" i="6"/>
  <c r="AI80" i="6"/>
  <c r="AI115" i="6"/>
  <c r="AI145" i="6"/>
  <c r="AH70" i="6"/>
  <c r="AH101" i="6"/>
  <c r="AH135" i="6"/>
  <c r="AH165" i="6"/>
  <c r="AI88" i="6"/>
  <c r="AI118" i="6"/>
  <c r="AI152" i="6"/>
  <c r="AI78" i="6"/>
  <c r="AH112" i="6"/>
  <c r="AH142" i="6"/>
  <c r="AH64" i="6"/>
  <c r="AH173" i="6"/>
  <c r="AI205" i="6"/>
  <c r="AI237" i="6"/>
  <c r="AI177" i="6"/>
  <c r="AI209" i="6"/>
  <c r="AI241" i="6"/>
  <c r="D54" i="6" s="1"/>
  <c r="AH180" i="6"/>
  <c r="AH212" i="6"/>
  <c r="AI63" i="6"/>
  <c r="AH175" i="6"/>
  <c r="AH207" i="6"/>
  <c r="AH239" i="6"/>
  <c r="AH164" i="6"/>
  <c r="AH202" i="6"/>
  <c r="AH234" i="6"/>
  <c r="AI156" i="6"/>
  <c r="AI197" i="6"/>
  <c r="AI229" i="6"/>
  <c r="AH197" i="6"/>
  <c r="AI228" i="6"/>
  <c r="AI216" i="6"/>
  <c r="AH228" i="6"/>
  <c r="AI155" i="6"/>
  <c r="AH214" i="6"/>
  <c r="AH103" i="6"/>
  <c r="AH237" i="6"/>
  <c r="AI201" i="6"/>
  <c r="AI179" i="6"/>
  <c r="AH224" i="6"/>
  <c r="AI225" i="6"/>
  <c r="AH191" i="6"/>
  <c r="AH223" i="6"/>
  <c r="AI215" i="6"/>
  <c r="AI196" i="6"/>
  <c r="AH220" i="6"/>
  <c r="AI108" i="6"/>
  <c r="AI188" i="6"/>
  <c r="AH174" i="6"/>
  <c r="AH206" i="6"/>
  <c r="AI193" i="6"/>
  <c r="AI211" i="6"/>
  <c r="AH192" i="6"/>
  <c r="AI220" i="6"/>
  <c r="AH120" i="6"/>
  <c r="AH200" i="6"/>
  <c r="AH83" i="6"/>
  <c r="AH129" i="6"/>
  <c r="AH68" i="6"/>
  <c r="AH169" i="6"/>
  <c r="AI172" i="6"/>
  <c r="AH72" i="6"/>
  <c r="AH104" i="6"/>
  <c r="AI125" i="6"/>
  <c r="AI183" i="6"/>
  <c r="AI210" i="6"/>
  <c r="AI178" i="6"/>
  <c r="AH178" i="6"/>
  <c r="AH146" i="6"/>
  <c r="AH210" i="6"/>
  <c r="AH232" i="6"/>
  <c r="AH82" i="6"/>
  <c r="AH205" i="6"/>
  <c r="Z188" i="6"/>
  <c r="AA188" i="6"/>
  <c r="AB188" i="6" s="1"/>
  <c r="Z219" i="6"/>
  <c r="AA219" i="6"/>
  <c r="AB219" i="6" s="1"/>
  <c r="M129" i="6"/>
  <c r="Z129" i="6"/>
  <c r="AA129" i="6"/>
  <c r="AB129" i="6" s="1"/>
  <c r="Z93" i="6"/>
  <c r="AA93" i="6"/>
  <c r="AB93" i="6" s="1"/>
  <c r="Z196" i="6"/>
  <c r="AA196" i="6"/>
  <c r="AB196" i="6" s="1"/>
  <c r="Q144" i="6"/>
  <c r="T144" i="6"/>
  <c r="U144" i="6"/>
  <c r="V144" i="6"/>
  <c r="W144" i="6"/>
  <c r="X144" i="6"/>
  <c r="W209" i="6"/>
  <c r="X209" i="6" s="1"/>
  <c r="Q209" i="6"/>
  <c r="U209" i="6"/>
  <c r="T209" i="6"/>
  <c r="V209" i="6"/>
  <c r="W142" i="6"/>
  <c r="X142" i="6"/>
  <c r="Q142" i="6"/>
  <c r="U142" i="6"/>
  <c r="T142" i="6"/>
  <c r="V142" i="6"/>
  <c r="W188" i="6"/>
  <c r="X188" i="6" s="1"/>
  <c r="Q188" i="6"/>
  <c r="U188" i="6"/>
  <c r="V188" i="6"/>
  <c r="T188" i="6"/>
  <c r="R179" i="6"/>
  <c r="Z178" i="6"/>
  <c r="AA178" i="6"/>
  <c r="AB178" i="6" s="1"/>
  <c r="Z158" i="6"/>
  <c r="AA158" i="6"/>
  <c r="AB158" i="6" s="1"/>
  <c r="M113" i="6"/>
  <c r="AA113" i="6"/>
  <c r="AB113" i="6" s="1"/>
  <c r="Z113" i="6"/>
  <c r="M124" i="6"/>
  <c r="Z124" i="6"/>
  <c r="AA124" i="6"/>
  <c r="AB124" i="6" s="1"/>
  <c r="Z182" i="6"/>
  <c r="AA182" i="6"/>
  <c r="AB182" i="6" s="1"/>
  <c r="Z137" i="6"/>
  <c r="AA137" i="6"/>
  <c r="AB137" i="6" s="1"/>
  <c r="AA148" i="6"/>
  <c r="AB148" i="6" s="1"/>
  <c r="Z148" i="6"/>
  <c r="AA171" i="6"/>
  <c r="AB171" i="6" s="1"/>
  <c r="Z171" i="6"/>
  <c r="Z146" i="6"/>
  <c r="AA146" i="6"/>
  <c r="AB146" i="6" s="1"/>
  <c r="M101" i="6"/>
  <c r="AA101" i="6"/>
  <c r="AB101" i="6" s="1"/>
  <c r="Z101" i="6"/>
  <c r="M112" i="6"/>
  <c r="Z112" i="6"/>
  <c r="AA112" i="6"/>
  <c r="AB112" i="6" s="1"/>
  <c r="M110" i="6"/>
  <c r="AA110" i="6"/>
  <c r="AB110" i="6" s="1"/>
  <c r="Z110" i="6"/>
  <c r="M65" i="6"/>
  <c r="AA65" i="6"/>
  <c r="AB65" i="6" s="1"/>
  <c r="Z65" i="6"/>
  <c r="M76" i="6"/>
  <c r="AA76" i="6"/>
  <c r="AB76" i="6" s="1"/>
  <c r="Z76" i="6"/>
  <c r="Z91" i="6"/>
  <c r="AA91" i="6"/>
  <c r="AB91" i="6" s="1"/>
  <c r="Z74" i="6"/>
  <c r="AA74" i="6"/>
  <c r="AB74" i="6" s="1"/>
  <c r="Z210" i="6"/>
  <c r="AA210" i="6"/>
  <c r="AB210" i="6" s="1"/>
  <c r="M121" i="6"/>
  <c r="Z121" i="6"/>
  <c r="AA121" i="6"/>
  <c r="AB121" i="6" s="1"/>
  <c r="Z132" i="6"/>
  <c r="AA132" i="6"/>
  <c r="AB132" i="6" s="1"/>
  <c r="Z71" i="6"/>
  <c r="AA71" i="6"/>
  <c r="AB71" i="6" s="1"/>
  <c r="Z147" i="6"/>
  <c r="AA147" i="6"/>
  <c r="AB147" i="6" s="1"/>
  <c r="Z202" i="6"/>
  <c r="AA202" i="6"/>
  <c r="AB202" i="6" s="1"/>
  <c r="Z149" i="6"/>
  <c r="AA149" i="6"/>
  <c r="AB149" i="6" s="1"/>
  <c r="AA160" i="6"/>
  <c r="AB160" i="6" s="1"/>
  <c r="Z160" i="6"/>
  <c r="T215" i="6"/>
  <c r="U215" i="6"/>
  <c r="V215" i="6"/>
  <c r="W215" i="6"/>
  <c r="X215" i="6" s="1"/>
  <c r="Q215" i="6"/>
  <c r="Q193" i="6"/>
  <c r="T193" i="6"/>
  <c r="U193" i="6"/>
  <c r="V193" i="6"/>
  <c r="W193" i="6"/>
  <c r="X193" i="6" s="1"/>
  <c r="V88" i="6"/>
  <c r="W88" i="6"/>
  <c r="T88" i="6"/>
  <c r="Q88" i="6"/>
  <c r="U88" i="6"/>
  <c r="W130" i="6"/>
  <c r="X130" i="6"/>
  <c r="Q130" i="6"/>
  <c r="U130" i="6"/>
  <c r="T130" i="6"/>
  <c r="V130" i="6"/>
  <c r="Q231" i="6"/>
  <c r="T231" i="6"/>
  <c r="V231" i="6"/>
  <c r="U231" i="6"/>
  <c r="W231" i="6"/>
  <c r="X231" i="6" s="1"/>
  <c r="U212" i="6"/>
  <c r="V212" i="6"/>
  <c r="W212" i="6"/>
  <c r="X212" i="6" s="1"/>
  <c r="Q212" i="6"/>
  <c r="T212" i="6"/>
  <c r="Q167" i="6"/>
  <c r="T167" i="6"/>
  <c r="U167" i="6"/>
  <c r="W167" i="6"/>
  <c r="X167" i="6" s="1"/>
  <c r="V167" i="6"/>
  <c r="Q185" i="6"/>
  <c r="T185" i="6"/>
  <c r="V185" i="6"/>
  <c r="U185" i="6"/>
  <c r="W185" i="6"/>
  <c r="X185" i="6" s="1"/>
  <c r="V80" i="6"/>
  <c r="W80" i="6"/>
  <c r="T80" i="6"/>
  <c r="U80" i="6"/>
  <c r="Q80" i="6"/>
  <c r="W154" i="6"/>
  <c r="X154" i="6"/>
  <c r="Q154" i="6"/>
  <c r="U154" i="6"/>
  <c r="T154" i="6"/>
  <c r="V154" i="6"/>
  <c r="U85" i="6"/>
  <c r="V85" i="6"/>
  <c r="W85" i="6"/>
  <c r="Q85" i="6"/>
  <c r="T85" i="6"/>
  <c r="Q236" i="6"/>
  <c r="T236" i="6"/>
  <c r="U236" i="6"/>
  <c r="V236" i="6"/>
  <c r="W236" i="6"/>
  <c r="X236" i="6" s="1"/>
  <c r="Q214" i="6"/>
  <c r="T214" i="6"/>
  <c r="U214" i="6"/>
  <c r="V214" i="6"/>
  <c r="W214" i="6"/>
  <c r="X214" i="6" s="1"/>
  <c r="U145" i="6"/>
  <c r="V145" i="6"/>
  <c r="W145" i="6"/>
  <c r="X145" i="6" s="1"/>
  <c r="Q145" i="6"/>
  <c r="T145" i="6"/>
  <c r="V205" i="6"/>
  <c r="W205" i="6"/>
  <c r="X205" i="6" s="1"/>
  <c r="T205" i="6"/>
  <c r="U205" i="6"/>
  <c r="Q205" i="6"/>
  <c r="Q100" i="6"/>
  <c r="T100" i="6"/>
  <c r="U100" i="6"/>
  <c r="V100" i="6"/>
  <c r="W100" i="6"/>
  <c r="Q78" i="6"/>
  <c r="T78" i="6"/>
  <c r="V78" i="6"/>
  <c r="U78" i="6"/>
  <c r="W78" i="6"/>
  <c r="W107" i="6"/>
  <c r="Q107" i="6"/>
  <c r="U107" i="6"/>
  <c r="T107" i="6"/>
  <c r="V107" i="6"/>
  <c r="Q160" i="6"/>
  <c r="T160" i="6"/>
  <c r="U160" i="6"/>
  <c r="V160" i="6"/>
  <c r="W160" i="6"/>
  <c r="X160" i="6"/>
  <c r="T229" i="6"/>
  <c r="U229" i="6"/>
  <c r="V229" i="6"/>
  <c r="W229" i="6"/>
  <c r="X229" i="6" s="1"/>
  <c r="Q229" i="6"/>
  <c r="Q124" i="6"/>
  <c r="T124" i="6"/>
  <c r="U124" i="6"/>
  <c r="V124" i="6"/>
  <c r="W124" i="6"/>
  <c r="X124" i="6"/>
  <c r="R217" i="6"/>
  <c r="R177" i="6"/>
  <c r="R226" i="6"/>
  <c r="X112" i="6"/>
  <c r="X88" i="6"/>
  <c r="X80" i="6"/>
  <c r="X72" i="6"/>
  <c r="R139" i="6"/>
  <c r="R107" i="6"/>
  <c r="R83" i="6"/>
  <c r="R67" i="6"/>
  <c r="T63" i="6"/>
  <c r="AA165" i="6"/>
  <c r="AB165" i="6" s="1"/>
  <c r="Z165" i="6"/>
  <c r="Z140" i="6"/>
  <c r="AA140" i="6"/>
  <c r="AB140" i="6" s="1"/>
  <c r="Z213" i="6"/>
  <c r="AA213" i="6"/>
  <c r="AB213" i="6" s="1"/>
  <c r="Q131" i="6"/>
  <c r="T131" i="6"/>
  <c r="U131" i="6"/>
  <c r="W131" i="6"/>
  <c r="V131" i="6"/>
  <c r="X131" i="6"/>
  <c r="W91" i="6"/>
  <c r="Q91" i="6"/>
  <c r="U91" i="6"/>
  <c r="T91" i="6"/>
  <c r="V91" i="6"/>
  <c r="T82" i="6"/>
  <c r="U82" i="6"/>
  <c r="V82" i="6"/>
  <c r="W82" i="6"/>
  <c r="Q82" i="6"/>
  <c r="T73" i="6"/>
  <c r="Q73" i="6"/>
  <c r="U73" i="6"/>
  <c r="V73" i="6"/>
  <c r="W73" i="6"/>
  <c r="Z190" i="6"/>
  <c r="AA190" i="6"/>
  <c r="AB190" i="6" s="1"/>
  <c r="Z180" i="6"/>
  <c r="AA180" i="6"/>
  <c r="AB180" i="6" s="1"/>
  <c r="M126" i="6"/>
  <c r="Z126" i="6"/>
  <c r="AA126" i="6"/>
  <c r="AB126" i="6" s="1"/>
  <c r="Z150" i="6"/>
  <c r="AA150" i="6"/>
  <c r="AB150" i="6" s="1"/>
  <c r="M105" i="6"/>
  <c r="Z105" i="6"/>
  <c r="AA105" i="6"/>
  <c r="AB105" i="6" s="1"/>
  <c r="AA78" i="6"/>
  <c r="AB78" i="6" s="1"/>
  <c r="Z78" i="6"/>
  <c r="Z235" i="6"/>
  <c r="AA235" i="6"/>
  <c r="AB235" i="6" s="1"/>
  <c r="Z75" i="6"/>
  <c r="AA75" i="6"/>
  <c r="AB75" i="6" s="1"/>
  <c r="M111" i="6"/>
  <c r="Z111" i="6"/>
  <c r="AA111" i="6"/>
  <c r="AB111" i="6" s="1"/>
  <c r="Z203" i="6"/>
  <c r="AA203" i="6"/>
  <c r="AB203" i="6" s="1"/>
  <c r="Z67" i="6"/>
  <c r="AA67" i="6"/>
  <c r="AB67" i="6" s="1"/>
  <c r="Z166" i="6"/>
  <c r="AA166" i="6"/>
  <c r="AB166" i="6" s="1"/>
  <c r="Z89" i="6"/>
  <c r="AA89" i="6"/>
  <c r="AB89" i="6" s="1"/>
  <c r="M100" i="6"/>
  <c r="Z100" i="6"/>
  <c r="AA100" i="6"/>
  <c r="AB100" i="6" s="1"/>
  <c r="AA162" i="6"/>
  <c r="AB162" i="6" s="1"/>
  <c r="Z162" i="6"/>
  <c r="M117" i="6"/>
  <c r="Z117" i="6"/>
  <c r="AA117" i="6"/>
  <c r="AB117" i="6" s="1"/>
  <c r="M128" i="6"/>
  <c r="AA128" i="6"/>
  <c r="AB128" i="6" s="1"/>
  <c r="Z128" i="6"/>
  <c r="V230" i="6"/>
  <c r="W230" i="6"/>
  <c r="X230" i="6" s="1"/>
  <c r="T230" i="6"/>
  <c r="U230" i="6"/>
  <c r="Q230" i="6"/>
  <c r="U161" i="6"/>
  <c r="V161" i="6"/>
  <c r="W161" i="6"/>
  <c r="X161" i="6"/>
  <c r="Q161" i="6"/>
  <c r="T161" i="6"/>
  <c r="T98" i="6"/>
  <c r="U98" i="6"/>
  <c r="V98" i="6"/>
  <c r="W98" i="6"/>
  <c r="Q98" i="6"/>
  <c r="Q151" i="6"/>
  <c r="T151" i="6"/>
  <c r="U151" i="6"/>
  <c r="W151" i="6"/>
  <c r="X151" i="6" s="1"/>
  <c r="V151" i="6"/>
  <c r="Q180" i="6"/>
  <c r="T180" i="6"/>
  <c r="U180" i="6"/>
  <c r="V180" i="6"/>
  <c r="W180" i="6"/>
  <c r="X180" i="6" s="1"/>
  <c r="T222" i="6"/>
  <c r="U222" i="6"/>
  <c r="V222" i="6"/>
  <c r="W222" i="6"/>
  <c r="X222" i="6" s="1"/>
  <c r="Q222" i="6"/>
  <c r="U153" i="6"/>
  <c r="V153" i="6"/>
  <c r="W153" i="6"/>
  <c r="X153" i="6"/>
  <c r="Q153" i="6"/>
  <c r="T153" i="6"/>
  <c r="W122" i="6"/>
  <c r="X122" i="6"/>
  <c r="Q122" i="6"/>
  <c r="U122" i="6"/>
  <c r="T122" i="6"/>
  <c r="V122" i="6"/>
  <c r="Q239" i="6"/>
  <c r="V239" i="6"/>
  <c r="T239" i="6"/>
  <c r="U239" i="6"/>
  <c r="W239" i="6"/>
  <c r="X239" i="6" s="1"/>
  <c r="Q183" i="6"/>
  <c r="T183" i="6"/>
  <c r="U183" i="6"/>
  <c r="V183" i="6"/>
  <c r="W183" i="6"/>
  <c r="X183" i="6" s="1"/>
  <c r="Q204" i="6"/>
  <c r="T204" i="6"/>
  <c r="U204" i="6"/>
  <c r="V204" i="6"/>
  <c r="W204" i="6"/>
  <c r="X204" i="6" s="1"/>
  <c r="Q182" i="6"/>
  <c r="T182" i="6"/>
  <c r="U182" i="6"/>
  <c r="W182" i="6"/>
  <c r="X182" i="6" s="1"/>
  <c r="V182" i="6"/>
  <c r="Q113" i="6"/>
  <c r="T113" i="6"/>
  <c r="U113" i="6"/>
  <c r="W113" i="6"/>
  <c r="V113" i="6"/>
  <c r="W227" i="6"/>
  <c r="X227" i="6" s="1"/>
  <c r="Q227" i="6"/>
  <c r="U227" i="6"/>
  <c r="V227" i="6"/>
  <c r="T227" i="6"/>
  <c r="U173" i="6"/>
  <c r="V173" i="6"/>
  <c r="W173" i="6"/>
  <c r="X173" i="6" s="1"/>
  <c r="Q173" i="6"/>
  <c r="T173" i="6"/>
  <c r="Q68" i="6"/>
  <c r="T68" i="6"/>
  <c r="U68" i="6"/>
  <c r="V68" i="6"/>
  <c r="W68" i="6"/>
  <c r="U233" i="6"/>
  <c r="V233" i="6"/>
  <c r="W233" i="6"/>
  <c r="X233" i="6" s="1"/>
  <c r="Q233" i="6"/>
  <c r="T233" i="6"/>
  <c r="Q128" i="6"/>
  <c r="T128" i="6"/>
  <c r="U128" i="6"/>
  <c r="V128" i="6"/>
  <c r="W128" i="6"/>
  <c r="X128" i="6"/>
  <c r="Q235" i="6"/>
  <c r="T235" i="6"/>
  <c r="U235" i="6"/>
  <c r="W235" i="6"/>
  <c r="X235" i="6" s="1"/>
  <c r="V235" i="6"/>
  <c r="T197" i="6"/>
  <c r="U197" i="6"/>
  <c r="V197" i="6"/>
  <c r="W197" i="6"/>
  <c r="X197" i="6" s="1"/>
  <c r="Q197" i="6"/>
  <c r="Q92" i="6"/>
  <c r="T92" i="6"/>
  <c r="U92" i="6"/>
  <c r="V92" i="6"/>
  <c r="W92" i="6"/>
  <c r="R241" i="6"/>
  <c r="R209" i="6"/>
  <c r="R239" i="6"/>
  <c r="R185" i="6"/>
  <c r="R192" i="6"/>
  <c r="R176" i="6"/>
  <c r="R160" i="6"/>
  <c r="R152" i="6"/>
  <c r="S63" i="6"/>
  <c r="R225" i="6"/>
  <c r="R193" i="6"/>
  <c r="X111" i="6"/>
  <c r="X103" i="6"/>
  <c r="X87" i="6"/>
  <c r="X79" i="6"/>
  <c r="R138" i="6"/>
  <c r="R130" i="6"/>
  <c r="R122" i="6"/>
  <c r="R114" i="6"/>
  <c r="R98" i="6"/>
  <c r="R82" i="6"/>
  <c r="R74" i="6"/>
  <c r="Z177" i="6"/>
  <c r="AA177" i="6"/>
  <c r="AB177" i="6" s="1"/>
  <c r="AA212" i="6"/>
  <c r="AB212" i="6" s="1"/>
  <c r="Z212" i="6"/>
  <c r="Z176" i="6"/>
  <c r="AA176" i="6"/>
  <c r="AB176" i="6" s="1"/>
  <c r="AA138" i="6"/>
  <c r="AB138" i="6" s="1"/>
  <c r="Z138" i="6"/>
  <c r="Z224" i="6"/>
  <c r="AA224" i="6"/>
  <c r="AB224" i="6" s="1"/>
  <c r="U194" i="6"/>
  <c r="V194" i="6"/>
  <c r="W194" i="6"/>
  <c r="X194" i="6" s="1"/>
  <c r="Q194" i="6"/>
  <c r="T194" i="6"/>
  <c r="X82" i="6"/>
  <c r="M123" i="6"/>
  <c r="Z123" i="6"/>
  <c r="AA123" i="6"/>
  <c r="AB123" i="6" s="1"/>
  <c r="Z133" i="6"/>
  <c r="AA133" i="6"/>
  <c r="AB133" i="6" s="1"/>
  <c r="Z81" i="6"/>
  <c r="AA81" i="6"/>
  <c r="AB81" i="6" s="1"/>
  <c r="M92" i="6"/>
  <c r="Z92" i="6"/>
  <c r="AA92" i="6"/>
  <c r="AB92" i="6" s="1"/>
  <c r="M116" i="6"/>
  <c r="Z116" i="6"/>
  <c r="AA116" i="6"/>
  <c r="AB116" i="6" s="1"/>
  <c r="M114" i="6"/>
  <c r="Z114" i="6"/>
  <c r="AA114" i="6"/>
  <c r="AB114" i="6" s="1"/>
  <c r="AA69" i="6"/>
  <c r="AB69" i="6" s="1"/>
  <c r="Z69" i="6"/>
  <c r="AA80" i="6"/>
  <c r="AB80" i="6" s="1"/>
  <c r="Z80" i="6"/>
  <c r="M119" i="6"/>
  <c r="AA119" i="6"/>
  <c r="AB119" i="6" s="1"/>
  <c r="Z119" i="6"/>
  <c r="Z206" i="6"/>
  <c r="AA206" i="6"/>
  <c r="AB206" i="6" s="1"/>
  <c r="AA94" i="6"/>
  <c r="AB94" i="6" s="1"/>
  <c r="Z94" i="6"/>
  <c r="M118" i="6"/>
  <c r="Z118" i="6"/>
  <c r="AA118" i="6"/>
  <c r="AB118" i="6" s="1"/>
  <c r="AA73" i="6"/>
  <c r="AB73" i="6" s="1"/>
  <c r="Z73" i="6"/>
  <c r="M84" i="6"/>
  <c r="Z84" i="6"/>
  <c r="AA84" i="6"/>
  <c r="AB84" i="6" s="1"/>
  <c r="M88" i="6"/>
  <c r="Z88" i="6"/>
  <c r="AA88" i="6"/>
  <c r="AB88" i="6" s="1"/>
  <c r="AA82" i="6"/>
  <c r="AB82" i="6" s="1"/>
  <c r="Z82" i="6"/>
  <c r="M115" i="6"/>
  <c r="Z115" i="6"/>
  <c r="AA115" i="6"/>
  <c r="AB115" i="6" s="1"/>
  <c r="M127" i="6"/>
  <c r="Z127" i="6"/>
  <c r="AA127" i="6"/>
  <c r="AB127" i="6" s="1"/>
  <c r="Z223" i="6"/>
  <c r="AA223" i="6"/>
  <c r="AB223" i="6" s="1"/>
  <c r="AA142" i="6"/>
  <c r="AB142" i="6" s="1"/>
  <c r="Z142" i="6"/>
  <c r="Z221" i="6"/>
  <c r="AA221" i="6"/>
  <c r="AB221" i="6" s="1"/>
  <c r="Z230" i="6"/>
  <c r="AA230" i="6"/>
  <c r="AB230" i="6" s="1"/>
  <c r="Z232" i="6"/>
  <c r="AA232" i="6"/>
  <c r="AB232" i="6" s="1"/>
  <c r="AA90" i="6"/>
  <c r="AB90" i="6" s="1"/>
  <c r="Z90" i="6"/>
  <c r="Z134" i="6"/>
  <c r="AA134" i="6"/>
  <c r="AB134" i="6" s="1"/>
  <c r="AA68" i="6"/>
  <c r="AB68" i="6" s="1"/>
  <c r="Z68" i="6"/>
  <c r="AA216" i="6"/>
  <c r="AB216" i="6" s="1"/>
  <c r="Z216" i="6"/>
  <c r="M130" i="6"/>
  <c r="Z130" i="6"/>
  <c r="AA130" i="6"/>
  <c r="AB130" i="6" s="1"/>
  <c r="Z85" i="6"/>
  <c r="AA85" i="6"/>
  <c r="AB85" i="6" s="1"/>
  <c r="M96" i="6"/>
  <c r="AA96" i="6"/>
  <c r="AB96" i="6" s="1"/>
  <c r="Z96" i="6"/>
  <c r="Q155" i="6"/>
  <c r="T155" i="6"/>
  <c r="U155" i="6"/>
  <c r="W155" i="6"/>
  <c r="X155" i="6"/>
  <c r="V155" i="6"/>
  <c r="V198" i="6"/>
  <c r="W198" i="6"/>
  <c r="X198" i="6" s="1"/>
  <c r="T198" i="6"/>
  <c r="Q198" i="6"/>
  <c r="U198" i="6"/>
  <c r="U129" i="6"/>
  <c r="V129" i="6"/>
  <c r="W129" i="6"/>
  <c r="X129" i="6"/>
  <c r="Q129" i="6"/>
  <c r="T129" i="6"/>
  <c r="U66" i="6"/>
  <c r="V66" i="6"/>
  <c r="W66" i="6"/>
  <c r="Q66" i="6"/>
  <c r="T66" i="6"/>
  <c r="Q95" i="6"/>
  <c r="T95" i="6"/>
  <c r="U95" i="6"/>
  <c r="V95" i="6"/>
  <c r="W95" i="6"/>
  <c r="Q148" i="6"/>
  <c r="T148" i="6"/>
  <c r="U148" i="6"/>
  <c r="V148" i="6"/>
  <c r="W148" i="6"/>
  <c r="X148" i="6" s="1"/>
  <c r="T71" i="6"/>
  <c r="U71" i="6"/>
  <c r="V71" i="6"/>
  <c r="Q71" i="6"/>
  <c r="W71" i="6"/>
  <c r="T190" i="6"/>
  <c r="U190" i="6"/>
  <c r="V190" i="6"/>
  <c r="W190" i="6"/>
  <c r="X190" i="6" s="1"/>
  <c r="Q190" i="6"/>
  <c r="U121" i="6"/>
  <c r="V121" i="6"/>
  <c r="W121" i="6"/>
  <c r="X121" i="6"/>
  <c r="Q121" i="6"/>
  <c r="T121" i="6"/>
  <c r="T90" i="6"/>
  <c r="U90" i="6"/>
  <c r="V90" i="6"/>
  <c r="W90" i="6"/>
  <c r="Q90" i="6"/>
  <c r="Q123" i="6"/>
  <c r="T123" i="6"/>
  <c r="U123" i="6"/>
  <c r="W123" i="6"/>
  <c r="X123" i="6"/>
  <c r="V123" i="6"/>
  <c r="Q172" i="6"/>
  <c r="T172" i="6"/>
  <c r="U172" i="6"/>
  <c r="V172" i="6"/>
  <c r="W172" i="6"/>
  <c r="X172" i="6" s="1"/>
  <c r="W150" i="6"/>
  <c r="X150" i="6" s="1"/>
  <c r="Q150" i="6"/>
  <c r="U150" i="6"/>
  <c r="V150" i="6"/>
  <c r="T150" i="6"/>
  <c r="Q81" i="6"/>
  <c r="T81" i="6"/>
  <c r="U81" i="6"/>
  <c r="W81" i="6"/>
  <c r="V81" i="6"/>
  <c r="Q232" i="6"/>
  <c r="T232" i="6"/>
  <c r="U232" i="6"/>
  <c r="V232" i="6"/>
  <c r="W232" i="6"/>
  <c r="X232" i="6" s="1"/>
  <c r="Q210" i="6"/>
  <c r="T210" i="6"/>
  <c r="U210" i="6"/>
  <c r="W210" i="6"/>
  <c r="X210" i="6" s="1"/>
  <c r="V210" i="6"/>
  <c r="U141" i="6"/>
  <c r="V141" i="6"/>
  <c r="W141" i="6"/>
  <c r="X141" i="6"/>
  <c r="Q141" i="6"/>
  <c r="T141" i="6"/>
  <c r="U201" i="6"/>
  <c r="V201" i="6"/>
  <c r="W201" i="6"/>
  <c r="X201" i="6" s="1"/>
  <c r="Q201" i="6"/>
  <c r="T201" i="6"/>
  <c r="V96" i="6"/>
  <c r="W96" i="6"/>
  <c r="T96" i="6"/>
  <c r="Q96" i="6"/>
  <c r="U96" i="6"/>
  <c r="W234" i="6"/>
  <c r="X234" i="6" s="1"/>
  <c r="Q234" i="6"/>
  <c r="U234" i="6"/>
  <c r="T234" i="6"/>
  <c r="V234" i="6"/>
  <c r="U165" i="6"/>
  <c r="V165" i="6"/>
  <c r="W165" i="6"/>
  <c r="X165" i="6"/>
  <c r="Q165" i="6"/>
  <c r="T165" i="6"/>
  <c r="S235" i="6"/>
  <c r="R236" i="6"/>
  <c r="R204" i="6"/>
  <c r="R230" i="6"/>
  <c r="R224" i="6"/>
  <c r="R175" i="6"/>
  <c r="R167" i="6"/>
  <c r="R151" i="6"/>
  <c r="X110" i="6"/>
  <c r="X102" i="6"/>
  <c r="X94" i="6"/>
  <c r="X78" i="6"/>
  <c r="X70" i="6"/>
  <c r="R129" i="6"/>
  <c r="R121" i="6"/>
  <c r="R113" i="6"/>
  <c r="R105" i="6"/>
  <c r="R81" i="6"/>
  <c r="R73" i="6"/>
  <c r="AA184" i="6"/>
  <c r="AB184" i="6" s="1"/>
  <c r="Z184" i="6"/>
  <c r="W99" i="6"/>
  <c r="Q99" i="6"/>
  <c r="U99" i="6"/>
  <c r="V99" i="6"/>
  <c r="T99" i="6"/>
  <c r="V104" i="6"/>
  <c r="W104" i="6"/>
  <c r="T104" i="6"/>
  <c r="Q104" i="6"/>
  <c r="U104" i="6"/>
  <c r="T106" i="6"/>
  <c r="U106" i="6"/>
  <c r="V106" i="6"/>
  <c r="W106" i="6"/>
  <c r="Q106" i="6"/>
  <c r="X114" i="6"/>
  <c r="M99" i="6"/>
  <c r="Z99" i="6"/>
  <c r="AA99" i="6"/>
  <c r="AB99" i="6" s="1"/>
  <c r="Z205" i="6"/>
  <c r="AA205" i="6"/>
  <c r="AB205" i="6" s="1"/>
  <c r="AA207" i="6"/>
  <c r="AB207" i="6" s="1"/>
  <c r="Z207" i="6"/>
  <c r="Z186" i="6"/>
  <c r="AA186" i="6"/>
  <c r="AB186" i="6" s="1"/>
  <c r="Z86" i="6"/>
  <c r="AA86" i="6"/>
  <c r="AB86" i="6" s="1"/>
  <c r="Z143" i="6"/>
  <c r="AA143" i="6"/>
  <c r="AB143" i="6" s="1"/>
  <c r="AA139" i="6"/>
  <c r="AB139" i="6" s="1"/>
  <c r="Z139" i="6"/>
  <c r="Z225" i="6"/>
  <c r="AA225" i="6"/>
  <c r="AB225" i="6" s="1"/>
  <c r="Z238" i="6"/>
  <c r="AA238" i="6"/>
  <c r="AB238" i="6" s="1"/>
  <c r="AA236" i="6"/>
  <c r="AB236" i="6" s="1"/>
  <c r="Z236" i="6"/>
  <c r="AA189" i="6"/>
  <c r="AB189" i="6" s="1"/>
  <c r="Z189" i="6"/>
  <c r="Z200" i="6"/>
  <c r="AA200" i="6"/>
  <c r="AB200" i="6" s="1"/>
  <c r="M102" i="6"/>
  <c r="Z102" i="6"/>
  <c r="AA102" i="6"/>
  <c r="AB102" i="6" s="1"/>
  <c r="Z239" i="6"/>
  <c r="AA239" i="6"/>
  <c r="AB239" i="6" s="1"/>
  <c r="M98" i="6"/>
  <c r="Z98" i="6"/>
  <c r="AA98" i="6"/>
  <c r="AB98" i="6" s="1"/>
  <c r="AA64" i="6"/>
  <c r="AB64" i="6" s="1"/>
  <c r="Z64" i="6"/>
  <c r="W166" i="6"/>
  <c r="X166" i="6" s="1"/>
  <c r="Q166" i="6"/>
  <c r="U166" i="6"/>
  <c r="V166" i="6"/>
  <c r="T166" i="6"/>
  <c r="Q97" i="6"/>
  <c r="T97" i="6"/>
  <c r="U97" i="6"/>
  <c r="W97" i="6"/>
  <c r="V97" i="6"/>
  <c r="Q119" i="6"/>
  <c r="T119" i="6"/>
  <c r="U119" i="6"/>
  <c r="W119" i="6"/>
  <c r="V119" i="6"/>
  <c r="X119" i="6"/>
  <c r="Q221" i="6"/>
  <c r="T221" i="6"/>
  <c r="U221" i="6"/>
  <c r="V221" i="6"/>
  <c r="W221" i="6"/>
  <c r="X221" i="6" s="1"/>
  <c r="Q116" i="6"/>
  <c r="T116" i="6"/>
  <c r="U116" i="6"/>
  <c r="V116" i="6"/>
  <c r="W116" i="6"/>
  <c r="W158" i="6"/>
  <c r="X158" i="6" s="1"/>
  <c r="Q158" i="6"/>
  <c r="U158" i="6"/>
  <c r="T158" i="6"/>
  <c r="V158" i="6"/>
  <c r="Q89" i="6"/>
  <c r="T89" i="6"/>
  <c r="U89" i="6"/>
  <c r="W89" i="6"/>
  <c r="V89" i="6"/>
  <c r="T240" i="6"/>
  <c r="U240" i="6"/>
  <c r="V240" i="6"/>
  <c r="W240" i="6"/>
  <c r="X240" i="6" s="1"/>
  <c r="Q240" i="6"/>
  <c r="Q171" i="6"/>
  <c r="T171" i="6"/>
  <c r="U171" i="6"/>
  <c r="W171" i="6"/>
  <c r="X171" i="6"/>
  <c r="V171" i="6"/>
  <c r="Q75" i="6"/>
  <c r="T75" i="6"/>
  <c r="U75" i="6"/>
  <c r="V75" i="6"/>
  <c r="W75" i="6"/>
  <c r="Q140" i="6"/>
  <c r="T140" i="6"/>
  <c r="U140" i="6"/>
  <c r="V140" i="6"/>
  <c r="W140" i="6"/>
  <c r="X140" i="6"/>
  <c r="W118" i="6"/>
  <c r="X118" i="6"/>
  <c r="Q118" i="6"/>
  <c r="U118" i="6"/>
  <c r="V118" i="6"/>
  <c r="T118" i="6"/>
  <c r="V223" i="6"/>
  <c r="W223" i="6"/>
  <c r="X223" i="6" s="1"/>
  <c r="T223" i="6"/>
  <c r="Q223" i="6"/>
  <c r="U223" i="6"/>
  <c r="Q159" i="6"/>
  <c r="T159" i="6"/>
  <c r="U159" i="6"/>
  <c r="W159" i="6"/>
  <c r="V159" i="6"/>
  <c r="X159" i="6"/>
  <c r="Q200" i="6"/>
  <c r="T200" i="6"/>
  <c r="U200" i="6"/>
  <c r="V200" i="6"/>
  <c r="W200" i="6"/>
  <c r="X200" i="6" s="1"/>
  <c r="W178" i="6"/>
  <c r="X178" i="6" s="1"/>
  <c r="Q178" i="6"/>
  <c r="U178" i="6"/>
  <c r="T178" i="6"/>
  <c r="V178" i="6"/>
  <c r="U109" i="6"/>
  <c r="V109" i="6"/>
  <c r="W109" i="6"/>
  <c r="Q109" i="6"/>
  <c r="T109" i="6"/>
  <c r="Q199" i="6"/>
  <c r="T199" i="6"/>
  <c r="V199" i="6"/>
  <c r="W199" i="6"/>
  <c r="X199" i="6" s="1"/>
  <c r="U199" i="6"/>
  <c r="T238" i="6"/>
  <c r="Q238" i="6"/>
  <c r="V238" i="6"/>
  <c r="W238" i="6"/>
  <c r="X238" i="6" s="1"/>
  <c r="U238" i="6"/>
  <c r="U169" i="6"/>
  <c r="V169" i="6"/>
  <c r="W169" i="6"/>
  <c r="X169" i="6" s="1"/>
  <c r="Q169" i="6"/>
  <c r="T169" i="6"/>
  <c r="W64" i="6"/>
  <c r="V64" i="6"/>
  <c r="T64" i="6"/>
  <c r="Q64" i="6"/>
  <c r="U64" i="6"/>
  <c r="U187" i="6"/>
  <c r="V187" i="6"/>
  <c r="W187" i="6"/>
  <c r="X187" i="6" s="1"/>
  <c r="Q187" i="6"/>
  <c r="T187" i="6"/>
  <c r="W202" i="6"/>
  <c r="X202" i="6" s="1"/>
  <c r="Q202" i="6"/>
  <c r="U202" i="6"/>
  <c r="T202" i="6"/>
  <c r="V202" i="6"/>
  <c r="U133" i="6"/>
  <c r="V133" i="6"/>
  <c r="W133" i="6"/>
  <c r="X133" i="6"/>
  <c r="Q133" i="6"/>
  <c r="T133" i="6"/>
  <c r="R237" i="6"/>
  <c r="R184" i="6"/>
  <c r="R145" i="6"/>
  <c r="R215" i="6"/>
  <c r="R232" i="6"/>
  <c r="R222" i="6"/>
  <c r="R190" i="6"/>
  <c r="R174" i="6"/>
  <c r="R166" i="6"/>
  <c r="R158" i="6"/>
  <c r="R150" i="6"/>
  <c r="R142" i="6"/>
  <c r="X109" i="6"/>
  <c r="X93" i="6"/>
  <c r="X85" i="6"/>
  <c r="X69" i="6"/>
  <c r="R136" i="6"/>
  <c r="R128" i="6"/>
  <c r="R120" i="6"/>
  <c r="R112" i="6"/>
  <c r="R104" i="6"/>
  <c r="R96" i="6"/>
  <c r="R88" i="6"/>
  <c r="R80" i="6"/>
  <c r="R72" i="6"/>
  <c r="R64" i="6"/>
  <c r="W63" i="6"/>
  <c r="AA237" i="6"/>
  <c r="AB237" i="6" s="1"/>
  <c r="Z237" i="6"/>
  <c r="AA187" i="6"/>
  <c r="AB187" i="6" s="1"/>
  <c r="Z187" i="6"/>
  <c r="U125" i="6"/>
  <c r="V125" i="6"/>
  <c r="W125" i="6"/>
  <c r="X125" i="6"/>
  <c r="Q125" i="6"/>
  <c r="T125" i="6"/>
  <c r="Z156" i="6"/>
  <c r="AA156" i="6"/>
  <c r="AB156" i="6" s="1"/>
  <c r="AA141" i="6"/>
  <c r="AB141" i="6" s="1"/>
  <c r="Z141" i="6"/>
  <c r="AA191" i="6"/>
  <c r="AB191" i="6" s="1"/>
  <c r="Z191" i="6"/>
  <c r="Z234" i="6"/>
  <c r="AA234" i="6"/>
  <c r="AB234" i="6" s="1"/>
  <c r="AA83" i="6"/>
  <c r="AB83" i="6" s="1"/>
  <c r="Z83" i="6"/>
  <c r="Z167" i="6"/>
  <c r="AA167" i="6"/>
  <c r="AB167" i="6" s="1"/>
  <c r="M122" i="6"/>
  <c r="Z122" i="6"/>
  <c r="AA122" i="6"/>
  <c r="AB122" i="6" s="1"/>
  <c r="AA229" i="6"/>
  <c r="AB229" i="6" s="1"/>
  <c r="Z229" i="6"/>
  <c r="Z240" i="6"/>
  <c r="AA240" i="6"/>
  <c r="AB240" i="6" s="1"/>
  <c r="AA193" i="6"/>
  <c r="AB193" i="6" s="1"/>
  <c r="Z193" i="6"/>
  <c r="Z204" i="6"/>
  <c r="AA204" i="6"/>
  <c r="AB204" i="6" s="1"/>
  <c r="AA179" i="6"/>
  <c r="AB179" i="6" s="1"/>
  <c r="Z179" i="6"/>
  <c r="AA222" i="6"/>
  <c r="AB222" i="6" s="1"/>
  <c r="Z222" i="6"/>
  <c r="Z157" i="6"/>
  <c r="AA157" i="6"/>
  <c r="AB157" i="6" s="1"/>
  <c r="Z168" i="6"/>
  <c r="AA168" i="6"/>
  <c r="AB168" i="6" s="1"/>
  <c r="Z70" i="6"/>
  <c r="AA70" i="6"/>
  <c r="AB70" i="6" s="1"/>
  <c r="M103" i="6"/>
  <c r="AA103" i="6"/>
  <c r="AB103" i="6" s="1"/>
  <c r="Z103" i="6"/>
  <c r="Z183" i="6"/>
  <c r="AA183" i="6"/>
  <c r="AB183" i="6" s="1"/>
  <c r="Z154" i="6"/>
  <c r="AA154" i="6"/>
  <c r="AB154" i="6" s="1"/>
  <c r="AA66" i="6"/>
  <c r="AB66" i="6" s="1"/>
  <c r="Z66" i="6"/>
  <c r="AA227" i="6"/>
  <c r="AB227" i="6" s="1"/>
  <c r="Z227" i="6"/>
  <c r="AA215" i="6"/>
  <c r="AB215" i="6" s="1"/>
  <c r="Z215" i="6"/>
  <c r="W134" i="6"/>
  <c r="X134" i="6"/>
  <c r="Q134" i="6"/>
  <c r="U134" i="6"/>
  <c r="V134" i="6"/>
  <c r="T134" i="6"/>
  <c r="Q65" i="6"/>
  <c r="T65" i="6"/>
  <c r="U65" i="6"/>
  <c r="V65" i="6"/>
  <c r="W65" i="6"/>
  <c r="V216" i="6"/>
  <c r="W216" i="6"/>
  <c r="X216" i="6" s="1"/>
  <c r="T216" i="6"/>
  <c r="U216" i="6"/>
  <c r="Q216" i="6"/>
  <c r="V191" i="6"/>
  <c r="W191" i="6"/>
  <c r="X191" i="6" s="1"/>
  <c r="T191" i="6"/>
  <c r="U191" i="6"/>
  <c r="Q191" i="6"/>
  <c r="Q189" i="6"/>
  <c r="T189" i="6"/>
  <c r="U189" i="6"/>
  <c r="V189" i="6"/>
  <c r="W189" i="6"/>
  <c r="X189" i="6" s="1"/>
  <c r="Q84" i="6"/>
  <c r="T84" i="6"/>
  <c r="U84" i="6"/>
  <c r="V84" i="6"/>
  <c r="W84" i="6"/>
  <c r="W126" i="6"/>
  <c r="X126" i="6"/>
  <c r="Q126" i="6"/>
  <c r="U126" i="6"/>
  <c r="T126" i="6"/>
  <c r="V126" i="6"/>
  <c r="Q203" i="6"/>
  <c r="T203" i="6"/>
  <c r="U203" i="6"/>
  <c r="W203" i="6"/>
  <c r="X203" i="6" s="1"/>
  <c r="V203" i="6"/>
  <c r="T208" i="6"/>
  <c r="U208" i="6"/>
  <c r="V208" i="6"/>
  <c r="W208" i="6"/>
  <c r="X208" i="6" s="1"/>
  <c r="Q208" i="6"/>
  <c r="Q213" i="6"/>
  <c r="T213" i="6"/>
  <c r="V213" i="6"/>
  <c r="U213" i="6"/>
  <c r="W213" i="6"/>
  <c r="X213" i="6" s="1"/>
  <c r="Q108" i="6"/>
  <c r="T108" i="6"/>
  <c r="U108" i="6"/>
  <c r="V108" i="6"/>
  <c r="W108" i="6"/>
  <c r="Q86" i="6"/>
  <c r="T86" i="6"/>
  <c r="V86" i="6"/>
  <c r="W86" i="6"/>
  <c r="U86" i="6"/>
  <c r="W115" i="6"/>
  <c r="Q115" i="6"/>
  <c r="U115" i="6"/>
  <c r="T115" i="6"/>
  <c r="V115" i="6"/>
  <c r="Q168" i="6"/>
  <c r="T168" i="6"/>
  <c r="U168" i="6"/>
  <c r="V168" i="6"/>
  <c r="W168" i="6"/>
  <c r="X168" i="6" s="1"/>
  <c r="W146" i="6"/>
  <c r="X146" i="6"/>
  <c r="Q146" i="6"/>
  <c r="U146" i="6"/>
  <c r="T146" i="6"/>
  <c r="V146" i="6"/>
  <c r="V77" i="6"/>
  <c r="Q77" i="6"/>
  <c r="T77" i="6"/>
  <c r="U77" i="6"/>
  <c r="W77" i="6"/>
  <c r="Q228" i="6"/>
  <c r="T228" i="6"/>
  <c r="U228" i="6"/>
  <c r="W228" i="6"/>
  <c r="X228" i="6" s="1"/>
  <c r="V228" i="6"/>
  <c r="U219" i="6"/>
  <c r="V219" i="6"/>
  <c r="W219" i="6"/>
  <c r="X219" i="6" s="1"/>
  <c r="Q219" i="6"/>
  <c r="T219" i="6"/>
  <c r="Q206" i="6"/>
  <c r="T206" i="6"/>
  <c r="V206" i="6"/>
  <c r="U206" i="6"/>
  <c r="W206" i="6"/>
  <c r="X206" i="6" s="1"/>
  <c r="U137" i="6"/>
  <c r="V137" i="6"/>
  <c r="W137" i="6"/>
  <c r="X137" i="6"/>
  <c r="Q137" i="6"/>
  <c r="T137" i="6"/>
  <c r="W170" i="6"/>
  <c r="X170" i="6" s="1"/>
  <c r="Q170" i="6"/>
  <c r="U170" i="6"/>
  <c r="T170" i="6"/>
  <c r="V170" i="6"/>
  <c r="U101" i="6"/>
  <c r="V101" i="6"/>
  <c r="W101" i="6"/>
  <c r="Q101" i="6"/>
  <c r="T101" i="6"/>
  <c r="Q147" i="6"/>
  <c r="T147" i="6"/>
  <c r="U147" i="6"/>
  <c r="W147" i="6"/>
  <c r="V147" i="6"/>
  <c r="X147" i="6"/>
  <c r="R198" i="6"/>
  <c r="R234" i="6"/>
  <c r="R202" i="6"/>
  <c r="R146" i="6"/>
  <c r="G63" i="6"/>
  <c r="R214" i="6"/>
  <c r="R199" i="6"/>
  <c r="R221" i="6"/>
  <c r="R189" i="6"/>
  <c r="R173" i="6"/>
  <c r="R165" i="6"/>
  <c r="R157" i="6"/>
  <c r="R149" i="6"/>
  <c r="X116" i="6"/>
  <c r="X108" i="6"/>
  <c r="X100" i="6"/>
  <c r="X92" i="6"/>
  <c r="X84" i="6"/>
  <c r="X76" i="6"/>
  <c r="X68" i="6"/>
  <c r="R135" i="6"/>
  <c r="R127" i="6"/>
  <c r="R119" i="6"/>
  <c r="R111" i="6"/>
  <c r="R103" i="6"/>
  <c r="R95" i="6"/>
  <c r="R87" i="6"/>
  <c r="R79" i="6"/>
  <c r="R71" i="6"/>
  <c r="M83" i="6"/>
  <c r="M93" i="6"/>
  <c r="M81" i="6"/>
  <c r="M74" i="6"/>
  <c r="M70" i="6"/>
  <c r="M87" i="6"/>
  <c r="M66" i="6"/>
  <c r="M69" i="6"/>
  <c r="M63" i="6"/>
  <c r="M75" i="6"/>
  <c r="M73" i="6"/>
  <c r="M77" i="6"/>
  <c r="M95" i="6"/>
  <c r="M72" i="6"/>
  <c r="M91" i="6"/>
  <c r="M71" i="6"/>
  <c r="M80" i="6"/>
  <c r="M78" i="6"/>
  <c r="M67" i="6"/>
  <c r="M89" i="6"/>
  <c r="M94" i="6"/>
  <c r="M82" i="6"/>
  <c r="M90" i="6"/>
  <c r="M68" i="6"/>
  <c r="M85" i="6"/>
  <c r="M86" i="6"/>
  <c r="M64" i="6"/>
  <c r="L63" i="6"/>
  <c r="L234" i="6"/>
  <c r="M234" i="6" s="1"/>
  <c r="L241" i="6"/>
  <c r="M241" i="6" s="1"/>
  <c r="L83" i="6"/>
  <c r="L131" i="6"/>
  <c r="L167" i="6"/>
  <c r="M167" i="6" s="1"/>
  <c r="L155" i="6"/>
  <c r="M155" i="6" s="1"/>
  <c r="L122" i="6"/>
  <c r="L107" i="6"/>
  <c r="L229" i="6"/>
  <c r="M229" i="6" s="1"/>
  <c r="L240" i="6"/>
  <c r="M240" i="6" s="1"/>
  <c r="L193" i="6"/>
  <c r="M193" i="6" s="1"/>
  <c r="L204" i="6"/>
  <c r="M204" i="6" s="1"/>
  <c r="L179" i="6"/>
  <c r="M179" i="6" s="1"/>
  <c r="L222" i="6"/>
  <c r="M222" i="6" s="1"/>
  <c r="L157" i="6"/>
  <c r="M157" i="6" s="1"/>
  <c r="L168" i="6"/>
  <c r="M168" i="6" s="1"/>
  <c r="L70" i="6"/>
  <c r="L103" i="6"/>
  <c r="L183" i="6"/>
  <c r="M183" i="6" s="1"/>
  <c r="L154" i="6"/>
  <c r="M154" i="6" s="1"/>
  <c r="L66" i="6"/>
  <c r="L227" i="6"/>
  <c r="M227" i="6" s="1"/>
  <c r="L215" i="6"/>
  <c r="M215" i="6" s="1"/>
  <c r="L226" i="6"/>
  <c r="M226" i="6" s="1"/>
  <c r="L209" i="6"/>
  <c r="M209" i="6" s="1"/>
  <c r="L220" i="6"/>
  <c r="M220" i="6" s="1"/>
  <c r="L109" i="6"/>
  <c r="L233" i="6"/>
  <c r="M233" i="6" s="1"/>
  <c r="L194" i="6"/>
  <c r="M194" i="6" s="1"/>
  <c r="L197" i="6"/>
  <c r="M197" i="6" s="1"/>
  <c r="L208" i="6"/>
  <c r="M208" i="6" s="1"/>
  <c r="L161" i="6"/>
  <c r="M161" i="6" s="1"/>
  <c r="L172" i="6"/>
  <c r="M172" i="6" s="1"/>
  <c r="L77" i="6"/>
  <c r="L87" i="6"/>
  <c r="L170" i="6"/>
  <c r="M170" i="6" s="1"/>
  <c r="L125" i="6"/>
  <c r="L136" i="6"/>
  <c r="M136" i="6" s="1"/>
  <c r="L211" i="6"/>
  <c r="M211" i="6" s="1"/>
  <c r="L217" i="6"/>
  <c r="M217" i="6" s="1"/>
  <c r="L214" i="6"/>
  <c r="M214" i="6" s="1"/>
  <c r="L228" i="6"/>
  <c r="M228" i="6" s="1"/>
  <c r="L218" i="6"/>
  <c r="M218" i="6" s="1"/>
  <c r="L95" i="6"/>
  <c r="L159" i="6"/>
  <c r="M159" i="6" s="1"/>
  <c r="L175" i="6"/>
  <c r="M175" i="6" s="1"/>
  <c r="L177" i="6"/>
  <c r="M177" i="6" s="1"/>
  <c r="L188" i="6"/>
  <c r="M188" i="6" s="1"/>
  <c r="L201" i="6"/>
  <c r="M201" i="6" s="1"/>
  <c r="L212" i="6"/>
  <c r="M212" i="6" s="1"/>
  <c r="L237" i="6"/>
  <c r="M237" i="6" s="1"/>
  <c r="L219" i="6"/>
  <c r="M219" i="6" s="1"/>
  <c r="L79" i="6"/>
  <c r="L165" i="6"/>
  <c r="M165" i="6" s="1"/>
  <c r="L176" i="6"/>
  <c r="M176" i="6" s="1"/>
  <c r="L129" i="6"/>
  <c r="L140" i="6"/>
  <c r="M140" i="6" s="1"/>
  <c r="L138" i="6"/>
  <c r="M138" i="6" s="1"/>
  <c r="L93" i="6"/>
  <c r="L104" i="6"/>
  <c r="L184" i="6"/>
  <c r="M184" i="6" s="1"/>
  <c r="L185" i="6"/>
  <c r="M185" i="6" s="1"/>
  <c r="L196" i="6"/>
  <c r="M196" i="6" s="1"/>
  <c r="L187" i="6"/>
  <c r="M187" i="6" s="1"/>
  <c r="L163" i="6"/>
  <c r="M163" i="6" s="1"/>
  <c r="L213" i="6"/>
  <c r="M213" i="6" s="1"/>
  <c r="L198" i="6"/>
  <c r="M198" i="6" s="1"/>
  <c r="L224" i="6"/>
  <c r="M224" i="6" s="1"/>
  <c r="L135" i="6"/>
  <c r="M135" i="6" s="1"/>
  <c r="L190" i="6"/>
  <c r="M190" i="6" s="1"/>
  <c r="L145" i="6"/>
  <c r="M145" i="6" s="1"/>
  <c r="L156" i="6"/>
  <c r="M156" i="6" s="1"/>
  <c r="L120" i="6"/>
  <c r="L123" i="6"/>
  <c r="L169" i="6"/>
  <c r="M169" i="6" s="1"/>
  <c r="L180" i="6"/>
  <c r="M180" i="6" s="1"/>
  <c r="L141" i="6"/>
  <c r="M141" i="6" s="1"/>
  <c r="L99" i="6"/>
  <c r="L178" i="6"/>
  <c r="M178" i="6" s="1"/>
  <c r="L133" i="6"/>
  <c r="M133" i="6" s="1"/>
  <c r="L144" i="6"/>
  <c r="M144" i="6" s="1"/>
  <c r="L174" i="6"/>
  <c r="M174" i="6" s="1"/>
  <c r="L97" i="6"/>
  <c r="L108" i="6"/>
  <c r="L152" i="6"/>
  <c r="M152" i="6" s="1"/>
  <c r="L106" i="6"/>
  <c r="L72" i="6"/>
  <c r="L195" i="6"/>
  <c r="M195" i="6" s="1"/>
  <c r="L231" i="6"/>
  <c r="M231" i="6" s="1"/>
  <c r="L153" i="6"/>
  <c r="M153" i="6" s="1"/>
  <c r="L164" i="6"/>
  <c r="M164" i="6" s="1"/>
  <c r="L173" i="6"/>
  <c r="M173" i="6" s="1"/>
  <c r="L199" i="6"/>
  <c r="M199" i="6" s="1"/>
  <c r="L181" i="6"/>
  <c r="M181" i="6" s="1"/>
  <c r="L192" i="6"/>
  <c r="M192" i="6" s="1"/>
  <c r="L158" i="6"/>
  <c r="M158" i="6" s="1"/>
  <c r="L113" i="6"/>
  <c r="L124" i="6"/>
  <c r="L182" i="6"/>
  <c r="M182" i="6" s="1"/>
  <c r="L137" i="6"/>
  <c r="M137" i="6" s="1"/>
  <c r="L148" i="6"/>
  <c r="M148" i="6" s="1"/>
  <c r="L171" i="6"/>
  <c r="M171" i="6" s="1"/>
  <c r="L146" i="6"/>
  <c r="M146" i="6" s="1"/>
  <c r="L101" i="6"/>
  <c r="L112" i="6"/>
  <c r="L110" i="6"/>
  <c r="L65" i="6"/>
  <c r="L76" i="6"/>
  <c r="L91" i="6"/>
  <c r="L74" i="6"/>
  <c r="L210" i="6"/>
  <c r="M210" i="6" s="1"/>
  <c r="L121" i="6"/>
  <c r="L132" i="6"/>
  <c r="M132" i="6" s="1"/>
  <c r="L71" i="6"/>
  <c r="L147" i="6"/>
  <c r="M147" i="6" s="1"/>
  <c r="L202" i="6"/>
  <c r="M202" i="6" s="1"/>
  <c r="L149" i="6"/>
  <c r="M149" i="6" s="1"/>
  <c r="L160" i="6"/>
  <c r="M160" i="6" s="1"/>
  <c r="L151" i="6"/>
  <c r="M151" i="6" s="1"/>
  <c r="L126" i="6"/>
  <c r="L81" i="6"/>
  <c r="L92" i="6"/>
  <c r="L150" i="6"/>
  <c r="M150" i="6" s="1"/>
  <c r="L105" i="6"/>
  <c r="L116" i="6"/>
  <c r="L114" i="6"/>
  <c r="L69" i="6"/>
  <c r="L80" i="6"/>
  <c r="L78" i="6"/>
  <c r="L119" i="6"/>
  <c r="L235" i="6"/>
  <c r="M235" i="6" s="1"/>
  <c r="L75" i="6"/>
  <c r="L111" i="6"/>
  <c r="L203" i="6"/>
  <c r="M203" i="6" s="1"/>
  <c r="L67" i="6"/>
  <c r="L166" i="6"/>
  <c r="M166" i="6" s="1"/>
  <c r="L89" i="6"/>
  <c r="L100" i="6"/>
  <c r="L162" i="6"/>
  <c r="M162" i="6" s="1"/>
  <c r="L117" i="6"/>
  <c r="L128" i="6"/>
  <c r="L206" i="6"/>
  <c r="M206" i="6" s="1"/>
  <c r="L94" i="6"/>
  <c r="L118" i="6"/>
  <c r="L73" i="6"/>
  <c r="L84" i="6"/>
  <c r="L88" i="6"/>
  <c r="L82" i="6"/>
  <c r="L115" i="6"/>
  <c r="L127" i="6"/>
  <c r="L223" i="6"/>
  <c r="M223" i="6" s="1"/>
  <c r="L142" i="6"/>
  <c r="M142" i="6" s="1"/>
  <c r="L221" i="6"/>
  <c r="M221" i="6" s="1"/>
  <c r="L230" i="6"/>
  <c r="M230" i="6" s="1"/>
  <c r="L232" i="6"/>
  <c r="M232" i="6" s="1"/>
  <c r="L90" i="6"/>
  <c r="L134" i="6"/>
  <c r="M134" i="6" s="1"/>
  <c r="L68" i="6"/>
  <c r="L216" i="6"/>
  <c r="M216" i="6" s="1"/>
  <c r="L130" i="6"/>
  <c r="L85" i="6"/>
  <c r="L96" i="6"/>
  <c r="L205" i="6"/>
  <c r="M205" i="6" s="1"/>
  <c r="L207" i="6"/>
  <c r="M207" i="6" s="1"/>
  <c r="L191" i="6"/>
  <c r="M191" i="6" s="1"/>
  <c r="L186" i="6"/>
  <c r="M186" i="6" s="1"/>
  <c r="L86" i="6"/>
  <c r="L143" i="6"/>
  <c r="M143" i="6" s="1"/>
  <c r="L139" i="6"/>
  <c r="M139" i="6" s="1"/>
  <c r="L225" i="6"/>
  <c r="M225" i="6" s="1"/>
  <c r="L238" i="6"/>
  <c r="M238" i="6" s="1"/>
  <c r="L236" i="6"/>
  <c r="M236" i="6" s="1"/>
  <c r="L189" i="6"/>
  <c r="M189" i="6" s="1"/>
  <c r="L200" i="6"/>
  <c r="M200" i="6" s="1"/>
  <c r="L102" i="6"/>
  <c r="L239" i="6"/>
  <c r="M239" i="6" s="1"/>
  <c r="L98" i="6"/>
  <c r="L64" i="6"/>
  <c r="H236" i="6"/>
  <c r="H94" i="6"/>
  <c r="K234" i="6"/>
  <c r="F234" i="6"/>
  <c r="G234" i="6"/>
  <c r="I234" i="6"/>
  <c r="J234" i="6"/>
  <c r="C52" i="6"/>
  <c r="I241" i="6"/>
  <c r="J241" i="6"/>
  <c r="K241" i="6"/>
  <c r="G241" i="6"/>
  <c r="F241" i="6"/>
  <c r="F83" i="6"/>
  <c r="G83" i="6"/>
  <c r="I83" i="6"/>
  <c r="K83" i="6"/>
  <c r="J83" i="6"/>
  <c r="F131" i="6"/>
  <c r="G131" i="6"/>
  <c r="I131" i="6"/>
  <c r="K131" i="6"/>
  <c r="J131" i="6"/>
  <c r="H117" i="6"/>
  <c r="H118" i="6"/>
  <c r="H163" i="6"/>
  <c r="F167" i="6"/>
  <c r="G167" i="6"/>
  <c r="I167" i="6"/>
  <c r="J167" i="6"/>
  <c r="K167" i="6"/>
  <c r="F155" i="6"/>
  <c r="G155" i="6"/>
  <c r="I155" i="6"/>
  <c r="J155" i="6"/>
  <c r="K155" i="6"/>
  <c r="H99" i="6"/>
  <c r="J122" i="6"/>
  <c r="K122" i="6"/>
  <c r="F122" i="6"/>
  <c r="G122" i="6"/>
  <c r="I122" i="6"/>
  <c r="F107" i="6"/>
  <c r="G107" i="6"/>
  <c r="I107" i="6"/>
  <c r="J107" i="6"/>
  <c r="K107" i="6"/>
  <c r="H82" i="6"/>
  <c r="I229" i="6"/>
  <c r="J229" i="6"/>
  <c r="K229" i="6"/>
  <c r="G229" i="6"/>
  <c r="F229" i="6"/>
  <c r="G240" i="6"/>
  <c r="I240" i="6"/>
  <c r="J240" i="6"/>
  <c r="K240" i="6"/>
  <c r="F240" i="6"/>
  <c r="I193" i="6"/>
  <c r="J193" i="6"/>
  <c r="K193" i="6"/>
  <c r="G193" i="6"/>
  <c r="F193" i="6"/>
  <c r="H224" i="6"/>
  <c r="G204" i="6"/>
  <c r="I204" i="6"/>
  <c r="J204" i="6"/>
  <c r="K204" i="6"/>
  <c r="F204" i="6"/>
  <c r="H199" i="6"/>
  <c r="J179" i="6"/>
  <c r="F179" i="6"/>
  <c r="G179" i="6"/>
  <c r="I179" i="6"/>
  <c r="K179" i="6"/>
  <c r="K222" i="6"/>
  <c r="F222" i="6"/>
  <c r="G222" i="6"/>
  <c r="I222" i="6"/>
  <c r="J222" i="6"/>
  <c r="I157" i="6"/>
  <c r="J157" i="6"/>
  <c r="K157" i="6"/>
  <c r="F157" i="6"/>
  <c r="G157" i="6"/>
  <c r="F168" i="6"/>
  <c r="G168" i="6"/>
  <c r="I168" i="6"/>
  <c r="K168" i="6"/>
  <c r="J168" i="6"/>
  <c r="H134" i="6"/>
  <c r="J70" i="6"/>
  <c r="K70" i="6"/>
  <c r="F70" i="6"/>
  <c r="G70" i="6"/>
  <c r="I70" i="6"/>
  <c r="H67" i="6"/>
  <c r="F103" i="6"/>
  <c r="G103" i="6"/>
  <c r="I103" i="6"/>
  <c r="J103" i="6"/>
  <c r="K103" i="6"/>
  <c r="F183" i="6"/>
  <c r="G183" i="6"/>
  <c r="I183" i="6"/>
  <c r="K183" i="6"/>
  <c r="J183" i="6"/>
  <c r="J154" i="6"/>
  <c r="K154" i="6"/>
  <c r="G154" i="6"/>
  <c r="I154" i="6"/>
  <c r="F154" i="6"/>
  <c r="H130" i="6"/>
  <c r="J66" i="6"/>
  <c r="K66" i="6"/>
  <c r="F66" i="6"/>
  <c r="G66" i="6"/>
  <c r="I66" i="6"/>
  <c r="F227" i="6"/>
  <c r="G227" i="6"/>
  <c r="I227" i="6"/>
  <c r="K227" i="6"/>
  <c r="J227" i="6"/>
  <c r="F215" i="6"/>
  <c r="G215" i="6"/>
  <c r="I215" i="6"/>
  <c r="K215" i="6"/>
  <c r="J215" i="6"/>
  <c r="K63" i="6"/>
  <c r="J63" i="6"/>
  <c r="I63" i="6"/>
  <c r="K226" i="6"/>
  <c r="F226" i="6"/>
  <c r="G226" i="6"/>
  <c r="I226" i="6"/>
  <c r="J226" i="6"/>
  <c r="H239" i="6"/>
  <c r="I209" i="6"/>
  <c r="J209" i="6"/>
  <c r="K209" i="6"/>
  <c r="G209" i="6"/>
  <c r="F209" i="6"/>
  <c r="G220" i="6"/>
  <c r="I220" i="6"/>
  <c r="J220" i="6"/>
  <c r="K220" i="6"/>
  <c r="F220" i="6"/>
  <c r="I109" i="6"/>
  <c r="J109" i="6"/>
  <c r="K109" i="6"/>
  <c r="F109" i="6"/>
  <c r="G109" i="6"/>
  <c r="D52" i="6"/>
  <c r="H241" i="6"/>
  <c r="I233" i="6"/>
  <c r="J233" i="6"/>
  <c r="K233" i="6"/>
  <c r="G233" i="6"/>
  <c r="F233" i="6"/>
  <c r="K194" i="6"/>
  <c r="F194" i="6"/>
  <c r="G194" i="6"/>
  <c r="I194" i="6"/>
  <c r="J194" i="6"/>
  <c r="I197" i="6"/>
  <c r="J197" i="6"/>
  <c r="K197" i="6"/>
  <c r="G197" i="6"/>
  <c r="F197" i="6"/>
  <c r="G208" i="6"/>
  <c r="I208" i="6"/>
  <c r="J208" i="6"/>
  <c r="K208" i="6"/>
  <c r="F208" i="6"/>
  <c r="I161" i="6"/>
  <c r="J161" i="6"/>
  <c r="K161" i="6"/>
  <c r="F161" i="6"/>
  <c r="G161" i="6"/>
  <c r="F172" i="6"/>
  <c r="G172" i="6"/>
  <c r="K172" i="6"/>
  <c r="I172" i="6"/>
  <c r="J172" i="6"/>
  <c r="I77" i="6"/>
  <c r="J77" i="6"/>
  <c r="K77" i="6"/>
  <c r="F77" i="6"/>
  <c r="G77" i="6"/>
  <c r="F87" i="6"/>
  <c r="G87" i="6"/>
  <c r="I87" i="6"/>
  <c r="J87" i="6"/>
  <c r="K87" i="6"/>
  <c r="J170" i="6"/>
  <c r="K170" i="6"/>
  <c r="G170" i="6"/>
  <c r="F170" i="6"/>
  <c r="I170" i="6"/>
  <c r="I125" i="6"/>
  <c r="J125" i="6"/>
  <c r="K125" i="6"/>
  <c r="F125" i="6"/>
  <c r="G125" i="6"/>
  <c r="F136" i="6"/>
  <c r="G136" i="6"/>
  <c r="I136" i="6"/>
  <c r="J136" i="6"/>
  <c r="K136" i="6"/>
  <c r="F211" i="6"/>
  <c r="G211" i="6"/>
  <c r="I211" i="6"/>
  <c r="K211" i="6"/>
  <c r="J211" i="6"/>
  <c r="I217" i="6"/>
  <c r="J217" i="6"/>
  <c r="K217" i="6"/>
  <c r="G217" i="6"/>
  <c r="F217" i="6"/>
  <c r="K214" i="6"/>
  <c r="F214" i="6"/>
  <c r="G214" i="6"/>
  <c r="I214" i="6"/>
  <c r="J214" i="6"/>
  <c r="G228" i="6"/>
  <c r="I228" i="6"/>
  <c r="J228" i="6"/>
  <c r="K228" i="6"/>
  <c r="F228" i="6"/>
  <c r="H98" i="6"/>
  <c r="K218" i="6"/>
  <c r="F218" i="6"/>
  <c r="G218" i="6"/>
  <c r="I218" i="6"/>
  <c r="J218" i="6"/>
  <c r="F95" i="6"/>
  <c r="G95" i="6"/>
  <c r="I95" i="6"/>
  <c r="J95" i="6"/>
  <c r="K95" i="6"/>
  <c r="F159" i="6"/>
  <c r="G159" i="6"/>
  <c r="I159" i="6"/>
  <c r="J159" i="6"/>
  <c r="K159" i="6"/>
  <c r="H111" i="6"/>
  <c r="F175" i="6"/>
  <c r="G175" i="6"/>
  <c r="I175" i="6"/>
  <c r="J175" i="6"/>
  <c r="K175" i="6"/>
  <c r="H185" i="6"/>
  <c r="I177" i="6"/>
  <c r="F177" i="6"/>
  <c r="J177" i="6"/>
  <c r="K177" i="6"/>
  <c r="G177" i="6"/>
  <c r="H208" i="6"/>
  <c r="G188" i="6"/>
  <c r="I188" i="6"/>
  <c r="J188" i="6"/>
  <c r="K188" i="6"/>
  <c r="F188" i="6"/>
  <c r="I201" i="6"/>
  <c r="J201" i="6"/>
  <c r="K201" i="6"/>
  <c r="G201" i="6"/>
  <c r="F201" i="6"/>
  <c r="H232" i="6"/>
  <c r="G212" i="6"/>
  <c r="I212" i="6"/>
  <c r="J212" i="6"/>
  <c r="K212" i="6"/>
  <c r="F212" i="6"/>
  <c r="I237" i="6"/>
  <c r="J237" i="6"/>
  <c r="K237" i="6"/>
  <c r="G237" i="6"/>
  <c r="F237" i="6"/>
  <c r="F219" i="6"/>
  <c r="G219" i="6"/>
  <c r="I219" i="6"/>
  <c r="K219" i="6"/>
  <c r="J219" i="6"/>
  <c r="F79" i="6"/>
  <c r="G79" i="6"/>
  <c r="I79" i="6"/>
  <c r="J79" i="6"/>
  <c r="K79" i="6"/>
  <c r="H173" i="6"/>
  <c r="I165" i="6"/>
  <c r="J165" i="6"/>
  <c r="K165" i="6"/>
  <c r="G165" i="6"/>
  <c r="F165" i="6"/>
  <c r="G176" i="6"/>
  <c r="F176" i="6"/>
  <c r="I176" i="6"/>
  <c r="J176" i="6"/>
  <c r="K176" i="6"/>
  <c r="I129" i="6"/>
  <c r="J129" i="6"/>
  <c r="K129" i="6"/>
  <c r="F129" i="6"/>
  <c r="G129" i="6"/>
  <c r="H160" i="6"/>
  <c r="F140" i="6"/>
  <c r="G140" i="6"/>
  <c r="I140" i="6"/>
  <c r="J140" i="6"/>
  <c r="K140" i="6"/>
  <c r="H202" i="6"/>
  <c r="J138" i="6"/>
  <c r="K138" i="6"/>
  <c r="F138" i="6"/>
  <c r="G138" i="6"/>
  <c r="I138" i="6"/>
  <c r="I93" i="6"/>
  <c r="J93" i="6"/>
  <c r="K93" i="6"/>
  <c r="F93" i="6"/>
  <c r="G93" i="6"/>
  <c r="F104" i="6"/>
  <c r="G104" i="6"/>
  <c r="I104" i="6"/>
  <c r="J104" i="6"/>
  <c r="K104" i="6"/>
  <c r="G184" i="6"/>
  <c r="I184" i="6"/>
  <c r="J184" i="6"/>
  <c r="K184" i="6"/>
  <c r="F184" i="6"/>
  <c r="I185" i="6"/>
  <c r="F185" i="6"/>
  <c r="J185" i="6"/>
  <c r="K185" i="6"/>
  <c r="G185" i="6"/>
  <c r="G196" i="6"/>
  <c r="I196" i="6"/>
  <c r="J196" i="6"/>
  <c r="K196" i="6"/>
  <c r="F196" i="6"/>
  <c r="F187" i="6"/>
  <c r="J187" i="6"/>
  <c r="G187" i="6"/>
  <c r="I187" i="6"/>
  <c r="K187" i="6"/>
  <c r="F163" i="6"/>
  <c r="G163" i="6"/>
  <c r="I163" i="6"/>
  <c r="J163" i="6"/>
  <c r="K163" i="6"/>
  <c r="I213" i="6"/>
  <c r="J213" i="6"/>
  <c r="K213" i="6"/>
  <c r="G213" i="6"/>
  <c r="F213" i="6"/>
  <c r="K198" i="6"/>
  <c r="F198" i="6"/>
  <c r="G198" i="6"/>
  <c r="I198" i="6"/>
  <c r="J198" i="6"/>
  <c r="G224" i="6"/>
  <c r="I224" i="6"/>
  <c r="J224" i="6"/>
  <c r="K224" i="6"/>
  <c r="F224" i="6"/>
  <c r="F135" i="6"/>
  <c r="G135" i="6"/>
  <c r="I135" i="6"/>
  <c r="J135" i="6"/>
  <c r="K135" i="6"/>
  <c r="K190" i="6"/>
  <c r="F190" i="6"/>
  <c r="G190" i="6"/>
  <c r="I190" i="6"/>
  <c r="J190" i="6"/>
  <c r="H153" i="6"/>
  <c r="I145" i="6"/>
  <c r="J145" i="6"/>
  <c r="K145" i="6"/>
  <c r="F145" i="6"/>
  <c r="G145" i="6"/>
  <c r="F156" i="6"/>
  <c r="G156" i="6"/>
  <c r="I156" i="6"/>
  <c r="K156" i="6"/>
  <c r="J156" i="6"/>
  <c r="F120" i="6"/>
  <c r="G120" i="6"/>
  <c r="I120" i="6"/>
  <c r="J120" i="6"/>
  <c r="K120" i="6"/>
  <c r="F123" i="6"/>
  <c r="G123" i="6"/>
  <c r="I123" i="6"/>
  <c r="J123" i="6"/>
  <c r="K123" i="6"/>
  <c r="I169" i="6"/>
  <c r="J169" i="6"/>
  <c r="K169" i="6"/>
  <c r="F169" i="6"/>
  <c r="G169" i="6"/>
  <c r="H200" i="6"/>
  <c r="G180" i="6"/>
  <c r="I180" i="6"/>
  <c r="J180" i="6"/>
  <c r="K180" i="6"/>
  <c r="F180" i="6"/>
  <c r="I141" i="6"/>
  <c r="J141" i="6"/>
  <c r="K141" i="6"/>
  <c r="F141" i="6"/>
  <c r="G141" i="6"/>
  <c r="F99" i="6"/>
  <c r="G99" i="6"/>
  <c r="I99" i="6"/>
  <c r="J99" i="6"/>
  <c r="K99" i="6"/>
  <c r="K178" i="6"/>
  <c r="F178" i="6"/>
  <c r="G178" i="6"/>
  <c r="I178" i="6"/>
  <c r="J178" i="6"/>
  <c r="I133" i="6"/>
  <c r="J133" i="6"/>
  <c r="K133" i="6"/>
  <c r="F133" i="6"/>
  <c r="G133" i="6"/>
  <c r="H164" i="6"/>
  <c r="F144" i="6"/>
  <c r="G144" i="6"/>
  <c r="I144" i="6"/>
  <c r="J144" i="6"/>
  <c r="K144" i="6"/>
  <c r="K174" i="6"/>
  <c r="I174" i="6"/>
  <c r="J174" i="6"/>
  <c r="F174" i="6"/>
  <c r="G174" i="6"/>
  <c r="I97" i="6"/>
  <c r="J97" i="6"/>
  <c r="K97" i="6"/>
  <c r="F97" i="6"/>
  <c r="G97" i="6"/>
  <c r="H128" i="6"/>
  <c r="F108" i="6"/>
  <c r="G108" i="6"/>
  <c r="I108" i="6"/>
  <c r="J108" i="6"/>
  <c r="K108" i="6"/>
  <c r="F152" i="6"/>
  <c r="G152" i="6"/>
  <c r="I152" i="6"/>
  <c r="J152" i="6"/>
  <c r="K152" i="6"/>
  <c r="J106" i="6"/>
  <c r="K106" i="6"/>
  <c r="F106" i="6"/>
  <c r="G106" i="6"/>
  <c r="I106" i="6"/>
  <c r="F72" i="6"/>
  <c r="G72" i="6"/>
  <c r="I72" i="6"/>
  <c r="J72" i="6"/>
  <c r="K72" i="6"/>
  <c r="F195" i="6"/>
  <c r="G195" i="6"/>
  <c r="I195" i="6"/>
  <c r="K195" i="6"/>
  <c r="J195" i="6"/>
  <c r="F231" i="6"/>
  <c r="G231" i="6"/>
  <c r="I231" i="6"/>
  <c r="K231" i="6"/>
  <c r="J231" i="6"/>
  <c r="I153" i="6"/>
  <c r="J153" i="6"/>
  <c r="K153" i="6"/>
  <c r="F153" i="6"/>
  <c r="G153" i="6"/>
  <c r="F164" i="6"/>
  <c r="G164" i="6"/>
  <c r="I164" i="6"/>
  <c r="K164" i="6"/>
  <c r="J164" i="6"/>
  <c r="I173" i="6"/>
  <c r="J173" i="6"/>
  <c r="F173" i="6"/>
  <c r="G173" i="6"/>
  <c r="K173" i="6"/>
  <c r="F199" i="6"/>
  <c r="G199" i="6"/>
  <c r="I199" i="6"/>
  <c r="K199" i="6"/>
  <c r="J199" i="6"/>
  <c r="I181" i="6"/>
  <c r="J181" i="6"/>
  <c r="K181" i="6"/>
  <c r="F181" i="6"/>
  <c r="G181" i="6"/>
  <c r="G192" i="6"/>
  <c r="I192" i="6"/>
  <c r="J192" i="6"/>
  <c r="K192" i="6"/>
  <c r="F192" i="6"/>
  <c r="J158" i="6"/>
  <c r="K158" i="6"/>
  <c r="G158" i="6"/>
  <c r="I158" i="6"/>
  <c r="F158" i="6"/>
  <c r="I113" i="6"/>
  <c r="J113" i="6"/>
  <c r="K113" i="6"/>
  <c r="F113" i="6"/>
  <c r="G113" i="6"/>
  <c r="F124" i="6"/>
  <c r="G124" i="6"/>
  <c r="I124" i="6"/>
  <c r="J124" i="6"/>
  <c r="K124" i="6"/>
  <c r="K182" i="6"/>
  <c r="F182" i="6"/>
  <c r="G182" i="6"/>
  <c r="I182" i="6"/>
  <c r="J182" i="6"/>
  <c r="I137" i="6"/>
  <c r="J137" i="6"/>
  <c r="K137" i="6"/>
  <c r="G137" i="6"/>
  <c r="F137" i="6"/>
  <c r="F148" i="6"/>
  <c r="G148" i="6"/>
  <c r="I148" i="6"/>
  <c r="J148" i="6"/>
  <c r="K148" i="6"/>
  <c r="F171" i="6"/>
  <c r="G171" i="6"/>
  <c r="I171" i="6"/>
  <c r="J171" i="6"/>
  <c r="K171" i="6"/>
  <c r="J146" i="6"/>
  <c r="K146" i="6"/>
  <c r="F146" i="6"/>
  <c r="G146" i="6"/>
  <c r="I146" i="6"/>
  <c r="I101" i="6"/>
  <c r="J101" i="6"/>
  <c r="K101" i="6"/>
  <c r="F101" i="6"/>
  <c r="G101" i="6"/>
  <c r="F112" i="6"/>
  <c r="G112" i="6"/>
  <c r="I112" i="6"/>
  <c r="J112" i="6"/>
  <c r="K112" i="6"/>
  <c r="J110" i="6"/>
  <c r="K110" i="6"/>
  <c r="F110" i="6"/>
  <c r="G110" i="6"/>
  <c r="I110" i="6"/>
  <c r="I65" i="6"/>
  <c r="J65" i="6"/>
  <c r="K65" i="6"/>
  <c r="F65" i="6"/>
  <c r="G65" i="6"/>
  <c r="F76" i="6"/>
  <c r="G76" i="6"/>
  <c r="I76" i="6"/>
  <c r="J76" i="6"/>
  <c r="K76" i="6"/>
  <c r="F91" i="6"/>
  <c r="G91" i="6"/>
  <c r="I91" i="6"/>
  <c r="J91" i="6"/>
  <c r="K91" i="6"/>
  <c r="J74" i="6"/>
  <c r="K74" i="6"/>
  <c r="F74" i="6"/>
  <c r="G74" i="6"/>
  <c r="I74" i="6"/>
  <c r="K210" i="6"/>
  <c r="F210" i="6"/>
  <c r="G210" i="6"/>
  <c r="I210" i="6"/>
  <c r="J210" i="6"/>
  <c r="I121" i="6"/>
  <c r="J121" i="6"/>
  <c r="K121" i="6"/>
  <c r="F121" i="6"/>
  <c r="G121" i="6"/>
  <c r="F132" i="6"/>
  <c r="G132" i="6"/>
  <c r="I132" i="6"/>
  <c r="J132" i="6"/>
  <c r="K132" i="6"/>
  <c r="F71" i="6"/>
  <c r="G71" i="6"/>
  <c r="I71" i="6"/>
  <c r="J71" i="6"/>
  <c r="K71" i="6"/>
  <c r="F147" i="6"/>
  <c r="G147" i="6"/>
  <c r="I147" i="6"/>
  <c r="K147" i="6"/>
  <c r="J147" i="6"/>
  <c r="K202" i="6"/>
  <c r="F202" i="6"/>
  <c r="G202" i="6"/>
  <c r="I202" i="6"/>
  <c r="J202" i="6"/>
  <c r="I149" i="6"/>
  <c r="J149" i="6"/>
  <c r="K149" i="6"/>
  <c r="F149" i="6"/>
  <c r="G149" i="6"/>
  <c r="F160" i="6"/>
  <c r="G160" i="6"/>
  <c r="I160" i="6"/>
  <c r="K160" i="6"/>
  <c r="J160" i="6"/>
  <c r="F151" i="6"/>
  <c r="G151" i="6"/>
  <c r="I151" i="6"/>
  <c r="J151" i="6"/>
  <c r="K151" i="6"/>
  <c r="J126" i="6"/>
  <c r="K126" i="6"/>
  <c r="F126" i="6"/>
  <c r="G126" i="6"/>
  <c r="I126" i="6"/>
  <c r="H89" i="6"/>
  <c r="I81" i="6"/>
  <c r="J81" i="6"/>
  <c r="K81" i="6"/>
  <c r="F81" i="6"/>
  <c r="G81" i="6"/>
  <c r="H112" i="6"/>
  <c r="F92" i="6"/>
  <c r="G92" i="6"/>
  <c r="I92" i="6"/>
  <c r="J92" i="6"/>
  <c r="K92" i="6"/>
  <c r="J150" i="6"/>
  <c r="K150" i="6"/>
  <c r="F150" i="6"/>
  <c r="G150" i="6"/>
  <c r="I150" i="6"/>
  <c r="H113" i="6"/>
  <c r="I105" i="6"/>
  <c r="J105" i="6"/>
  <c r="K105" i="6"/>
  <c r="G105" i="6"/>
  <c r="F105" i="6"/>
  <c r="H136" i="6"/>
  <c r="F116" i="6"/>
  <c r="G116" i="6"/>
  <c r="I116" i="6"/>
  <c r="J116" i="6"/>
  <c r="K116" i="6"/>
  <c r="J114" i="6"/>
  <c r="K114" i="6"/>
  <c r="F114" i="6"/>
  <c r="G114" i="6"/>
  <c r="I114" i="6"/>
  <c r="I69" i="6"/>
  <c r="J69" i="6"/>
  <c r="K69" i="6"/>
  <c r="F69" i="6"/>
  <c r="G69" i="6"/>
  <c r="H100" i="6"/>
  <c r="F80" i="6"/>
  <c r="G80" i="6"/>
  <c r="I80" i="6"/>
  <c r="J80" i="6"/>
  <c r="K80" i="6"/>
  <c r="J78" i="6"/>
  <c r="K78" i="6"/>
  <c r="F78" i="6"/>
  <c r="G78" i="6"/>
  <c r="I78" i="6"/>
  <c r="H91" i="6"/>
  <c r="H64" i="6"/>
  <c r="F119" i="6"/>
  <c r="G119" i="6"/>
  <c r="I119" i="6"/>
  <c r="J119" i="6"/>
  <c r="K119" i="6"/>
  <c r="F235" i="6"/>
  <c r="G235" i="6"/>
  <c r="I235" i="6"/>
  <c r="K235" i="6"/>
  <c r="J235" i="6"/>
  <c r="F75" i="6"/>
  <c r="G75" i="6"/>
  <c r="I75" i="6"/>
  <c r="J75" i="6"/>
  <c r="K75" i="6"/>
  <c r="F111" i="6"/>
  <c r="G111" i="6"/>
  <c r="I111" i="6"/>
  <c r="J111" i="6"/>
  <c r="K111" i="6"/>
  <c r="F203" i="6"/>
  <c r="G203" i="6"/>
  <c r="I203" i="6"/>
  <c r="K203" i="6"/>
  <c r="J203" i="6"/>
  <c r="F67" i="6"/>
  <c r="G67" i="6"/>
  <c r="I67" i="6"/>
  <c r="J67" i="6"/>
  <c r="K67" i="6"/>
  <c r="J166" i="6"/>
  <c r="K166" i="6"/>
  <c r="G166" i="6"/>
  <c r="F166" i="6"/>
  <c r="I166" i="6"/>
  <c r="I89" i="6"/>
  <c r="J89" i="6"/>
  <c r="K89" i="6"/>
  <c r="G89" i="6"/>
  <c r="F89" i="6"/>
  <c r="F100" i="6"/>
  <c r="G100" i="6"/>
  <c r="I100" i="6"/>
  <c r="J100" i="6"/>
  <c r="K100" i="6"/>
  <c r="J162" i="6"/>
  <c r="K162" i="6"/>
  <c r="G162" i="6"/>
  <c r="F162" i="6"/>
  <c r="I162" i="6"/>
  <c r="I117" i="6"/>
  <c r="J117" i="6"/>
  <c r="K117" i="6"/>
  <c r="F117" i="6"/>
  <c r="G117" i="6"/>
  <c r="F128" i="6"/>
  <c r="G128" i="6"/>
  <c r="I128" i="6"/>
  <c r="J128" i="6"/>
  <c r="K128" i="6"/>
  <c r="K206" i="6"/>
  <c r="F206" i="6"/>
  <c r="G206" i="6"/>
  <c r="I206" i="6"/>
  <c r="J206" i="6"/>
  <c r="J94" i="6"/>
  <c r="K94" i="6"/>
  <c r="F94" i="6"/>
  <c r="G94" i="6"/>
  <c r="I94" i="6"/>
  <c r="J118" i="6"/>
  <c r="K118" i="6"/>
  <c r="F118" i="6"/>
  <c r="G118" i="6"/>
  <c r="I118" i="6"/>
  <c r="I73" i="6"/>
  <c r="J73" i="6"/>
  <c r="K73" i="6"/>
  <c r="G73" i="6"/>
  <c r="F73" i="6"/>
  <c r="F84" i="6"/>
  <c r="G84" i="6"/>
  <c r="I84" i="6"/>
  <c r="J84" i="6"/>
  <c r="K84" i="6"/>
  <c r="F88" i="6"/>
  <c r="G88" i="6"/>
  <c r="I88" i="6"/>
  <c r="J88" i="6"/>
  <c r="K88" i="6"/>
  <c r="J82" i="6"/>
  <c r="K82" i="6"/>
  <c r="F82" i="6"/>
  <c r="G82" i="6"/>
  <c r="I82" i="6"/>
  <c r="F115" i="6"/>
  <c r="G115" i="6"/>
  <c r="I115" i="6"/>
  <c r="K115" i="6"/>
  <c r="J115" i="6"/>
  <c r="F127" i="6"/>
  <c r="G127" i="6"/>
  <c r="I127" i="6"/>
  <c r="J127" i="6"/>
  <c r="K127" i="6"/>
  <c r="F223" i="6"/>
  <c r="G223" i="6"/>
  <c r="I223" i="6"/>
  <c r="K223" i="6"/>
  <c r="J223" i="6"/>
  <c r="J142" i="6"/>
  <c r="K142" i="6"/>
  <c r="F142" i="6"/>
  <c r="G142" i="6"/>
  <c r="I142" i="6"/>
  <c r="I221" i="6"/>
  <c r="J221" i="6"/>
  <c r="K221" i="6"/>
  <c r="G221" i="6"/>
  <c r="F221" i="6"/>
  <c r="K230" i="6"/>
  <c r="F230" i="6"/>
  <c r="G230" i="6"/>
  <c r="I230" i="6"/>
  <c r="J230" i="6"/>
  <c r="G232" i="6"/>
  <c r="I232" i="6"/>
  <c r="J232" i="6"/>
  <c r="K232" i="6"/>
  <c r="F232" i="6"/>
  <c r="J90" i="6"/>
  <c r="K90" i="6"/>
  <c r="F90" i="6"/>
  <c r="G90" i="6"/>
  <c r="I90" i="6"/>
  <c r="J134" i="6"/>
  <c r="K134" i="6"/>
  <c r="F134" i="6"/>
  <c r="G134" i="6"/>
  <c r="I134" i="6"/>
  <c r="F68" i="6"/>
  <c r="G68" i="6"/>
  <c r="I68" i="6"/>
  <c r="J68" i="6"/>
  <c r="K68" i="6"/>
  <c r="G216" i="6"/>
  <c r="I216" i="6"/>
  <c r="J216" i="6"/>
  <c r="K216" i="6"/>
  <c r="F216" i="6"/>
  <c r="J130" i="6"/>
  <c r="K130" i="6"/>
  <c r="F130" i="6"/>
  <c r="G130" i="6"/>
  <c r="I130" i="6"/>
  <c r="I85" i="6"/>
  <c r="J85" i="6"/>
  <c r="K85" i="6"/>
  <c r="F85" i="6"/>
  <c r="G85" i="6"/>
  <c r="F96" i="6"/>
  <c r="G96" i="6"/>
  <c r="I96" i="6"/>
  <c r="J96" i="6"/>
  <c r="K96" i="6"/>
  <c r="I205" i="6"/>
  <c r="J205" i="6"/>
  <c r="K205" i="6"/>
  <c r="G205" i="6"/>
  <c r="F205" i="6"/>
  <c r="F207" i="6"/>
  <c r="G207" i="6"/>
  <c r="I207" i="6"/>
  <c r="K207" i="6"/>
  <c r="J207" i="6"/>
  <c r="F191" i="6"/>
  <c r="G191" i="6"/>
  <c r="I191" i="6"/>
  <c r="K191" i="6"/>
  <c r="J191" i="6"/>
  <c r="K186" i="6"/>
  <c r="F186" i="6"/>
  <c r="G186" i="6"/>
  <c r="I186" i="6"/>
  <c r="J186" i="6"/>
  <c r="J86" i="6"/>
  <c r="K86" i="6"/>
  <c r="F86" i="6"/>
  <c r="G86" i="6"/>
  <c r="I86" i="6"/>
  <c r="F143" i="6"/>
  <c r="G143" i="6"/>
  <c r="I143" i="6"/>
  <c r="J143" i="6"/>
  <c r="K143" i="6"/>
  <c r="F139" i="6"/>
  <c r="G139" i="6"/>
  <c r="I139" i="6"/>
  <c r="J139" i="6"/>
  <c r="K139" i="6"/>
  <c r="I225" i="6"/>
  <c r="J225" i="6"/>
  <c r="K225" i="6"/>
  <c r="G225" i="6"/>
  <c r="F225" i="6"/>
  <c r="K238" i="6"/>
  <c r="F238" i="6"/>
  <c r="G238" i="6"/>
  <c r="I238" i="6"/>
  <c r="J238" i="6"/>
  <c r="G236" i="6"/>
  <c r="I236" i="6"/>
  <c r="J236" i="6"/>
  <c r="K236" i="6"/>
  <c r="F236" i="6"/>
  <c r="I189" i="6"/>
  <c r="J189" i="6"/>
  <c r="K189" i="6"/>
  <c r="G189" i="6"/>
  <c r="F189" i="6"/>
  <c r="G200" i="6"/>
  <c r="I200" i="6"/>
  <c r="J200" i="6"/>
  <c r="K200" i="6"/>
  <c r="F200" i="6"/>
  <c r="J102" i="6"/>
  <c r="K102" i="6"/>
  <c r="F102" i="6"/>
  <c r="G102" i="6"/>
  <c r="I102" i="6"/>
  <c r="F239" i="6"/>
  <c r="G239" i="6"/>
  <c r="I239" i="6"/>
  <c r="K239" i="6"/>
  <c r="J239" i="6"/>
  <c r="J98" i="6"/>
  <c r="K98" i="6"/>
  <c r="F98" i="6"/>
  <c r="G98" i="6"/>
  <c r="I98" i="6"/>
  <c r="F64" i="6"/>
  <c r="G64" i="6"/>
  <c r="I64" i="6"/>
  <c r="J64" i="6"/>
  <c r="K64" i="6"/>
  <c r="D39" i="6"/>
  <c r="D41" i="6"/>
  <c r="Y222" i="6" a="1"/>
  <c r="N157" i="6" a="1"/>
  <c r="Y109" i="6" a="1"/>
  <c r="N186" i="6" a="1"/>
  <c r="N159" i="6" a="1"/>
  <c r="N201" i="6" a="1"/>
  <c r="N231" i="6" a="1"/>
  <c r="Y204" i="6" a="1"/>
  <c r="N92" i="6" a="1"/>
  <c r="Y100" i="6" a="1"/>
  <c r="Y146" i="6" a="1"/>
  <c r="N177" i="6" a="1"/>
  <c r="N132" i="6" a="1"/>
  <c r="N153" i="6" a="1"/>
  <c r="N93" i="6" a="1"/>
  <c r="N179" i="6" a="1"/>
  <c r="Y223" i="6" a="1"/>
  <c r="Y231" i="6" a="1"/>
  <c r="N227" i="6" a="1"/>
  <c r="N200" i="6" a="1"/>
  <c r="N86" i="6" a="1"/>
  <c r="N88" i="6" a="1"/>
  <c r="N79" i="6" a="1"/>
  <c r="Y142" i="6" a="1"/>
  <c r="N107" i="6" a="1"/>
  <c r="Y144" i="6" a="1"/>
  <c r="N116" i="6" a="1"/>
  <c r="Y150" i="6" a="1"/>
  <c r="N225" i="6" a="1"/>
  <c r="Y114" i="6" a="1"/>
  <c r="N221" i="6" a="1"/>
  <c r="N90" i="6" a="1"/>
  <c r="N232" i="6" a="1"/>
  <c r="Y133" i="6" a="1"/>
  <c r="Y212" i="6" a="1"/>
  <c r="N204" i="6" a="1"/>
  <c r="Y123" i="6" a="1"/>
  <c r="N197" i="6" a="1"/>
  <c r="Y241" i="6" a="1"/>
  <c r="Y75" i="6" a="1"/>
  <c r="N216" i="6" a="1"/>
  <c r="Y76" i="6" a="1"/>
  <c r="Y160" i="6" a="1"/>
  <c r="Y140" i="6" a="1"/>
  <c r="N167" i="6" a="1"/>
  <c r="Y97" i="6" a="1"/>
  <c r="Y148" i="6" a="1"/>
  <c r="N172" i="6" a="1"/>
  <c r="Y210" i="6" a="1"/>
  <c r="N155" i="6" a="1"/>
  <c r="N120" i="6" a="1"/>
  <c r="N215" i="6" a="1"/>
  <c r="N224" i="6" a="1"/>
  <c r="Y159" i="6" a="1"/>
  <c r="N190" i="6" a="1"/>
  <c r="Y117" i="6" a="1"/>
  <c r="Y172" i="6" a="1"/>
  <c r="N133" i="6" a="1"/>
  <c r="Y178" i="6" a="1"/>
  <c r="Y126" i="6" a="1"/>
  <c r="Y104" i="6" a="1"/>
  <c r="Y180" i="6" a="1"/>
  <c r="Y121" i="6" a="1"/>
  <c r="Y237" i="6" a="1"/>
  <c r="N148" i="6" a="1"/>
  <c r="Y127" i="6" a="1"/>
  <c r="Y101" i="6" a="1"/>
  <c r="Y116" i="6" a="1"/>
  <c r="Y67" i="6" a="1"/>
  <c r="Y149" i="6" a="1"/>
  <c r="Y86" i="6" a="1"/>
  <c r="N234" i="6" a="1"/>
  <c r="N222" i="6" a="1"/>
  <c r="N74" i="6" a="1"/>
  <c r="N137" i="6" a="1"/>
  <c r="Y177" i="6" a="1"/>
  <c r="N114" i="6" a="1"/>
  <c r="Y63" i="6" a="1"/>
  <c r="Y141" i="6" a="1"/>
  <c r="Y191" i="6" a="1"/>
  <c r="N76" i="6" a="1"/>
  <c r="Y156" i="6" a="1"/>
  <c r="Y235" i="6" a="1"/>
  <c r="N89" i="6" a="1"/>
  <c r="N143" i="6" a="1"/>
  <c r="N207" i="6" a="1"/>
  <c r="Y198" i="6" a="1"/>
  <c r="Y129" i="6" a="1"/>
  <c r="N228" i="6" a="1"/>
  <c r="Y202" i="6" a="1"/>
  <c r="N77" i="6" a="1"/>
  <c r="Y103" i="6" a="1"/>
  <c r="Y175" i="6" a="1"/>
  <c r="N162" i="6" a="1"/>
  <c r="Y102" i="6" a="1"/>
  <c r="Y136" i="6" a="1"/>
  <c r="Y125" i="6" a="1"/>
  <c r="N230" i="6" a="1"/>
  <c r="N195" i="6" a="1"/>
  <c r="Y115" i="6" a="1"/>
  <c r="N110" i="6" a="1"/>
  <c r="Y216" i="6" a="1"/>
  <c r="N112" i="6" a="1"/>
  <c r="Y158" i="6" a="1"/>
  <c r="N229" i="6" a="1"/>
  <c r="N127" i="6" a="1"/>
  <c r="N66" i="6" a="1"/>
  <c r="N191" i="6" a="1"/>
  <c r="Y240" i="6" a="1"/>
  <c r="Y176" i="6" a="1"/>
  <c r="N91" i="6" a="1"/>
  <c r="N151" i="6" a="1"/>
  <c r="Y79" i="6" a="1"/>
  <c r="Y193" i="6" a="1"/>
  <c r="N184" i="6" a="1"/>
  <c r="N168" i="6" a="1"/>
  <c r="N189" i="6" a="1"/>
  <c r="N78" i="6" a="1"/>
  <c r="N71" i="6" a="1"/>
  <c r="N69" i="6" a="1"/>
  <c r="Y78" i="6" a="1"/>
  <c r="N149" i="6" a="1"/>
  <c r="Y81" i="6" a="1"/>
  <c r="N187" i="6" a="1"/>
  <c r="N182" i="6" a="1"/>
  <c r="N156" i="6" a="1"/>
  <c r="Y220" i="6" a="1"/>
  <c r="Y170" i="6" a="1"/>
  <c r="Y153" i="6" a="1"/>
  <c r="N166" i="6" a="1"/>
  <c r="N150" i="6" a="1"/>
  <c r="Y205" i="6" a="1"/>
  <c r="N146" i="6" a="1"/>
  <c r="N64" i="6" a="1"/>
  <c r="Y219" i="6" a="1"/>
  <c r="Y134" i="6" a="1"/>
  <c r="Y108" i="6" a="1"/>
  <c r="N118" i="6" a="1"/>
  <c r="Y197" i="6" a="1"/>
  <c r="Y165" i="6" a="1"/>
  <c r="Y234" i="6" a="1"/>
  <c r="N185" i="6" a="1"/>
  <c r="N100" i="6" a="1"/>
  <c r="Y167" i="6" a="1"/>
  <c r="N175" i="6" a="1"/>
  <c r="N135" i="6" a="1"/>
  <c r="N205" i="6" a="1"/>
  <c r="Y225" i="6" a="1"/>
  <c r="N72" i="6" a="1"/>
  <c r="N94" i="6" a="1"/>
  <c r="N138" i="6" a="1"/>
  <c r="Y138" i="6" a="1"/>
  <c r="Y188" i="6" a="1"/>
  <c r="Y186" i="6" a="1"/>
  <c r="Y230" i="6" a="1"/>
  <c r="N240" i="6" a="1"/>
  <c r="N139" i="6" a="1"/>
  <c r="Y166" i="6" a="1"/>
  <c r="N171" i="6" a="1"/>
  <c r="N131" i="6" a="1"/>
  <c r="Y179" i="6" a="1"/>
  <c r="N226" i="6" a="1"/>
  <c r="N141" i="6" a="1"/>
  <c r="Y164" i="6" a="1"/>
  <c r="Y111" i="6" a="1"/>
  <c r="Y238" i="6" a="1"/>
  <c r="Y161" i="6" a="1"/>
  <c r="Y72" i="6" a="1"/>
  <c r="Y183" i="6" a="1"/>
  <c r="N239" i="6" a="1"/>
  <c r="N117" i="6" a="1"/>
  <c r="N183" i="6" a="1"/>
  <c r="N99" i="6" a="1"/>
  <c r="N106" i="6" a="1"/>
  <c r="N169" i="6" a="1"/>
  <c r="N217" i="6" a="1"/>
  <c r="N223" i="6" a="1"/>
  <c r="N192" i="6" a="1"/>
  <c r="N210" i="6" a="1"/>
  <c r="Y185" i="6" a="1"/>
  <c r="Y119" i="6" a="1"/>
  <c r="Y201" i="6" a="1"/>
  <c r="Y107" i="6" a="1"/>
  <c r="Y128" i="6" a="1"/>
  <c r="N236" i="6" a="1"/>
  <c r="Y226" i="6" a="1"/>
  <c r="N235" i="6" a="1"/>
  <c r="N238" i="6" a="1"/>
  <c r="Y196" i="6" a="1"/>
  <c r="N233" i="6" a="1"/>
  <c r="N108" i="6" a="1"/>
  <c r="Y215" i="6" a="1"/>
  <c r="Y195" i="6" a="1"/>
  <c r="N122" i="6" a="1"/>
  <c r="N67" i="6" a="1"/>
  <c r="Y145" i="6" a="1"/>
  <c r="Y157" i="6" a="1"/>
  <c r="Y132" i="6" a="1"/>
  <c r="Y214" i="6" a="1"/>
  <c r="N103" i="6" a="1"/>
  <c r="Y147" i="6" a="1"/>
  <c r="N101" i="6" a="1"/>
  <c r="N237" i="6" a="1"/>
  <c r="N119" i="6" a="1"/>
  <c r="Y64" i="6" a="1"/>
  <c r="N209" i="6" a="1"/>
  <c r="Y77" i="6" a="1"/>
  <c r="Y168" i="6" a="1"/>
  <c r="Y206" i="6" a="1"/>
  <c r="Y71" i="6" a="1"/>
  <c r="Y143" i="6" a="1"/>
  <c r="N213" i="6" a="1"/>
  <c r="N206" i="6" a="1"/>
  <c r="N165" i="6" a="1"/>
  <c r="N140" i="6" a="1"/>
  <c r="N147" i="6" a="1"/>
  <c r="N180" i="6" a="1"/>
  <c r="Y74" i="6" a="1"/>
  <c r="Y184" i="6" a="1"/>
  <c r="Y207" i="6" a="1"/>
  <c r="Y174" i="6" a="1"/>
  <c r="N130" i="6" a="1"/>
  <c r="Y89" i="6" a="1"/>
  <c r="Y232" i="6" a="1"/>
  <c r="N173" i="6" a="1"/>
  <c r="N98" i="6" a="1"/>
  <c r="Y124" i="6" a="1"/>
  <c r="Y106" i="6" a="1"/>
  <c r="Y112" i="6" a="1"/>
  <c r="Y192" i="6" a="1"/>
  <c r="Y90" i="6" a="1"/>
  <c r="Y130" i="6" a="1"/>
  <c r="N198" i="6" a="1"/>
  <c r="Y190" i="6" a="1"/>
  <c r="Y82" i="6" a="1"/>
  <c r="Y152" i="6" a="1"/>
  <c r="N96" i="6" a="1"/>
  <c r="N104" i="6" a="1"/>
  <c r="N214" i="6" a="1"/>
  <c r="Y113" i="6" a="1"/>
  <c r="N70" i="6" a="1"/>
  <c r="N194" i="6" a="1"/>
  <c r="Y65" i="6" a="1"/>
  <c r="Y233" i="6" a="1"/>
  <c r="Y69" i="6" a="1"/>
  <c r="Y163" i="6" a="1"/>
  <c r="Y221" i="6" a="1"/>
  <c r="N211" i="6" a="1"/>
  <c r="N84" i="6" a="1"/>
  <c r="Y227" i="6" a="1"/>
  <c r="Y120" i="6" a="1"/>
  <c r="Y200" i="6" a="1"/>
  <c r="Y151" i="6" a="1"/>
  <c r="Y73" i="6" a="1"/>
  <c r="N129" i="6" a="1"/>
  <c r="N65" i="6" a="1"/>
  <c r="N170" i="6" a="1"/>
  <c r="N115" i="6" a="1"/>
  <c r="N109" i="6" a="1"/>
  <c r="Y155" i="6" a="1"/>
  <c r="Y88" i="6" a="1"/>
  <c r="N212" i="6" a="1"/>
  <c r="N199" i="6" a="1"/>
  <c r="Y66" i="6" a="1"/>
  <c r="N174" i="6" a="1"/>
  <c r="N80" i="6" a="1"/>
  <c r="N85" i="6" a="1"/>
  <c r="N164" i="6" a="1"/>
  <c r="Y139" i="6" a="1"/>
  <c r="N82" i="6" a="1"/>
  <c r="Y105" i="6" a="1"/>
  <c r="Y224" i="6" a="1"/>
  <c r="Y239" i="6" a="1"/>
  <c r="Y137" i="6" a="1"/>
  <c r="N161" i="6" a="1"/>
  <c r="Y228" i="6" a="1"/>
  <c r="Y162" i="6" a="1"/>
  <c r="Y80" i="6" a="1"/>
  <c r="N158" i="6" a="1"/>
  <c r="Y87" i="6" a="1"/>
  <c r="N111" i="6" a="1"/>
  <c r="N87" i="6" a="1"/>
  <c r="Y171" i="6" a="1"/>
  <c r="N113" i="6" a="1"/>
  <c r="Y99" i="6" a="1"/>
  <c r="Y187" i="6" a="1"/>
  <c r="N134" i="6" a="1"/>
  <c r="Y118" i="6" a="1"/>
  <c r="N145" i="6" a="1"/>
  <c r="N121" i="6" a="1"/>
  <c r="Y85" i="6" a="1"/>
  <c r="Y199" i="6" a="1"/>
  <c r="Y131" i="6" a="1"/>
  <c r="Y98" i="6" a="1"/>
  <c r="N188" i="6" a="1"/>
  <c r="N124" i="6" a="1"/>
  <c r="N125" i="6" a="1"/>
  <c r="Y91" i="6" a="1"/>
  <c r="Y95" i="6" a="1"/>
  <c r="N208" i="6" a="1"/>
  <c r="N154" i="6" a="1"/>
  <c r="Y94" i="6" a="1"/>
  <c r="N196" i="6" a="1"/>
  <c r="N163" i="6" a="1"/>
  <c r="Y217" i="6" a="1"/>
  <c r="Y182" i="6" a="1"/>
  <c r="N220" i="6" a="1"/>
  <c r="Y68" i="6" a="1"/>
  <c r="Y96" i="6" a="1"/>
  <c r="N241" i="6" a="1"/>
  <c r="Y208" i="6" a="1"/>
  <c r="N95" i="6" a="1"/>
  <c r="Y92" i="6" a="1"/>
  <c r="Y211" i="6" a="1"/>
  <c r="N136" i="6" a="1"/>
  <c r="N219" i="6" a="1"/>
  <c r="N144" i="6" a="1"/>
  <c r="Y173" i="6" a="1"/>
  <c r="Y236" i="6" a="1"/>
  <c r="Y218" i="6" a="1"/>
  <c r="N218" i="6" a="1"/>
  <c r="Y169" i="6" a="1"/>
  <c r="N102" i="6" a="1"/>
  <c r="Y110" i="6" a="1"/>
  <c r="Y154" i="6" a="1"/>
  <c r="Y83" i="6" a="1"/>
  <c r="Y181" i="6" a="1"/>
  <c r="N105" i="6" a="1"/>
  <c r="N73" i="6" a="1"/>
  <c r="Y93" i="6" a="1"/>
  <c r="Y135" i="6" a="1"/>
  <c r="N97" i="6" a="1"/>
  <c r="Y194" i="6" a="1"/>
  <c r="N63" i="6" a="1"/>
  <c r="N68" i="6" a="1"/>
  <c r="N160" i="6" a="1"/>
  <c r="N202" i="6" a="1"/>
  <c r="N128" i="6" a="1"/>
  <c r="Y189" i="6" a="1"/>
  <c r="N81" i="6" a="1"/>
  <c r="N83" i="6" a="1"/>
  <c r="N152" i="6" a="1"/>
  <c r="N203" i="6" a="1"/>
  <c r="Y209" i="6" a="1"/>
  <c r="Y229" i="6" a="1"/>
  <c r="Y213" i="6" a="1"/>
  <c r="Y70" i="6" a="1"/>
  <c r="N181" i="6" a="1"/>
  <c r="Y122" i="6" a="1"/>
  <c r="N123" i="6" a="1"/>
  <c r="N126" i="6" a="1"/>
  <c r="Y84" i="6" a="1"/>
  <c r="N142" i="6" a="1"/>
  <c r="N75" i="6" a="1"/>
  <c r="N193" i="6" a="1"/>
  <c r="Y203" i="6" a="1"/>
  <c r="N178" i="6" a="1"/>
  <c r="N176" i="6" a="1"/>
  <c r="N205" i="6" l="1"/>
  <c r="N147" i="6"/>
  <c r="N164" i="6"/>
  <c r="N66" i="6"/>
  <c r="Y216" i="6"/>
  <c r="Y69" i="6"/>
  <c r="Y180" i="6"/>
  <c r="Y236" i="6"/>
  <c r="N151" i="6"/>
  <c r="N192" i="6"/>
  <c r="N178" i="6"/>
  <c r="N196" i="6"/>
  <c r="N211" i="6"/>
  <c r="N215" i="6"/>
  <c r="N67" i="6"/>
  <c r="N81" i="6"/>
  <c r="Y100" i="6"/>
  <c r="Y203" i="6"/>
  <c r="Y123" i="6"/>
  <c r="Y182" i="6"/>
  <c r="N128" i="6"/>
  <c r="Y160" i="6"/>
  <c r="Y205" i="6"/>
  <c r="N110" i="6"/>
  <c r="Y188" i="6"/>
  <c r="N129" i="6"/>
  <c r="Y132" i="6"/>
  <c r="N125" i="6"/>
  <c r="Y164" i="6"/>
  <c r="Y90" i="6"/>
  <c r="Y71" i="6"/>
  <c r="N206" i="6"/>
  <c r="N160" i="6"/>
  <c r="N181" i="6"/>
  <c r="N185" i="6"/>
  <c r="N175" i="6"/>
  <c r="N197" i="6"/>
  <c r="N155" i="6"/>
  <c r="N78" i="6"/>
  <c r="N93" i="6"/>
  <c r="Y125" i="6"/>
  <c r="Y178" i="6"/>
  <c r="N189" i="6"/>
  <c r="N191" i="6"/>
  <c r="N148" i="6"/>
  <c r="N199" i="6"/>
  <c r="N141" i="6"/>
  <c r="N135" i="6"/>
  <c r="N184" i="6"/>
  <c r="N194" i="6"/>
  <c r="N179" i="6"/>
  <c r="N167" i="6"/>
  <c r="N85" i="6"/>
  <c r="N63" i="6"/>
  <c r="N83" i="6"/>
  <c r="Y116" i="6"/>
  <c r="Y228" i="6"/>
  <c r="N236" i="6"/>
  <c r="N207" i="6"/>
  <c r="N202" i="6"/>
  <c r="N137" i="6"/>
  <c r="N173" i="6"/>
  <c r="N180" i="6"/>
  <c r="N224" i="6"/>
  <c r="N219" i="6"/>
  <c r="N170" i="6"/>
  <c r="N233" i="6"/>
  <c r="N154" i="6"/>
  <c r="N204" i="6"/>
  <c r="N68" i="6"/>
  <c r="N71" i="6"/>
  <c r="N69" i="6"/>
  <c r="Y137" i="6"/>
  <c r="Y208" i="6"/>
  <c r="Y169" i="6"/>
  <c r="Y200" i="6"/>
  <c r="Y240" i="6"/>
  <c r="Y119" i="6"/>
  <c r="Y232" i="6"/>
  <c r="Y129" i="6"/>
  <c r="Y103" i="6"/>
  <c r="Y235" i="6"/>
  <c r="Y153" i="6"/>
  <c r="N117" i="6"/>
  <c r="N111" i="6"/>
  <c r="N112" i="6"/>
  <c r="N124" i="6"/>
  <c r="Y209" i="6"/>
  <c r="Y81" i="6"/>
  <c r="Y120" i="6"/>
  <c r="Y74" i="6"/>
  <c r="Y149" i="6"/>
  <c r="Y63" i="6"/>
  <c r="Y127" i="6"/>
  <c r="Y136" i="6"/>
  <c r="Y226" i="6"/>
  <c r="N131" i="6"/>
  <c r="Y66" i="6"/>
  <c r="N238" i="6"/>
  <c r="N162" i="6"/>
  <c r="N169" i="6"/>
  <c r="N218" i="6"/>
  <c r="N91" i="6"/>
  <c r="N105" i="6"/>
  <c r="Y145" i="6"/>
  <c r="Y144" i="6"/>
  <c r="Y224" i="6"/>
  <c r="N104" i="6"/>
  <c r="Y75" i="6"/>
  <c r="Y138" i="6"/>
  <c r="Y181" i="6"/>
  <c r="Y176" i="6"/>
  <c r="N225" i="6"/>
  <c r="N174" i="6"/>
  <c r="N138" i="6"/>
  <c r="N228" i="6"/>
  <c r="N220" i="6"/>
  <c r="N241" i="6"/>
  <c r="N82" i="6"/>
  <c r="N72" i="6"/>
  <c r="N87" i="6"/>
  <c r="Y76" i="6"/>
  <c r="Y213" i="6"/>
  <c r="Y85" i="6"/>
  <c r="Y171" i="6"/>
  <c r="N99" i="6"/>
  <c r="Y165" i="6"/>
  <c r="Y234" i="6"/>
  <c r="Y201" i="6"/>
  <c r="Y155" i="6"/>
  <c r="N119" i="6"/>
  <c r="Y194" i="6"/>
  <c r="Y161" i="6"/>
  <c r="Y131" i="6"/>
  <c r="Y124" i="6"/>
  <c r="N65" i="6"/>
  <c r="Y142" i="6"/>
  <c r="Y97" i="6"/>
  <c r="Y156" i="6"/>
  <c r="Y186" i="6"/>
  <c r="Y179" i="6"/>
  <c r="Y211" i="6"/>
  <c r="Y91" i="6"/>
  <c r="Y174" i="6"/>
  <c r="Y241" i="6"/>
  <c r="Y163" i="6"/>
  <c r="N109" i="6"/>
  <c r="Y218" i="6"/>
  <c r="Y101" i="6"/>
  <c r="Y86" i="6"/>
  <c r="Y113" i="6"/>
  <c r="N139" i="6"/>
  <c r="N221" i="6"/>
  <c r="N132" i="6"/>
  <c r="N231" i="6"/>
  <c r="N144" i="6"/>
  <c r="N163" i="6"/>
  <c r="N140" i="6"/>
  <c r="N201" i="6"/>
  <c r="N214" i="6"/>
  <c r="N172" i="6"/>
  <c r="N209" i="6"/>
  <c r="N229" i="6"/>
  <c r="N234" i="6"/>
  <c r="N94" i="6"/>
  <c r="N95" i="6"/>
  <c r="N70" i="6"/>
  <c r="Y84" i="6"/>
  <c r="Y219" i="6"/>
  <c r="Y93" i="6"/>
  <c r="Y133" i="6"/>
  <c r="Y202" i="6"/>
  <c r="Y221" i="6"/>
  <c r="Y114" i="6"/>
  <c r="Y70" i="6"/>
  <c r="N127" i="6"/>
  <c r="N88" i="6"/>
  <c r="N118" i="6"/>
  <c r="Y197" i="6"/>
  <c r="Y239" i="6"/>
  <c r="Y98" i="6"/>
  <c r="Y72" i="6"/>
  <c r="Y167" i="6"/>
  <c r="Y212" i="6"/>
  <c r="N101" i="6"/>
  <c r="N113" i="6"/>
  <c r="Y105" i="6"/>
  <c r="Y99" i="6"/>
  <c r="Y175" i="6"/>
  <c r="Y135" i="6"/>
  <c r="Y157" i="6"/>
  <c r="N107" i="6"/>
  <c r="Y106" i="6"/>
  <c r="Y73" i="6"/>
  <c r="N235" i="6"/>
  <c r="N193" i="6"/>
  <c r="Y199" i="6"/>
  <c r="N114" i="6"/>
  <c r="Y111" i="6"/>
  <c r="Y89" i="6"/>
  <c r="Y192" i="6"/>
  <c r="Y95" i="6"/>
  <c r="N230" i="6"/>
  <c r="N153" i="6"/>
  <c r="N213" i="6"/>
  <c r="N212" i="6"/>
  <c r="N240" i="6"/>
  <c r="N103" i="6"/>
  <c r="N239" i="6"/>
  <c r="N143" i="6"/>
  <c r="N142" i="6"/>
  <c r="N166" i="6"/>
  <c r="N158" i="6"/>
  <c r="N195" i="6"/>
  <c r="N133" i="6"/>
  <c r="N156" i="6"/>
  <c r="N187" i="6"/>
  <c r="N188" i="6"/>
  <c r="N217" i="6"/>
  <c r="N161" i="6"/>
  <c r="N226" i="6"/>
  <c r="N168" i="6"/>
  <c r="N89" i="6"/>
  <c r="N77" i="6"/>
  <c r="N74" i="6"/>
  <c r="Y92" i="6"/>
  <c r="Y170" i="6"/>
  <c r="Y206" i="6"/>
  <c r="Y146" i="6"/>
  <c r="Y189" i="6"/>
  <c r="Y191" i="6"/>
  <c r="Y134" i="6"/>
  <c r="Y109" i="6"/>
  <c r="Y238" i="6"/>
  <c r="Y118" i="6"/>
  <c r="N98" i="6"/>
  <c r="Y78" i="6"/>
  <c r="Y210" i="6"/>
  <c r="N116" i="6"/>
  <c r="Y128" i="6"/>
  <c r="Y233" i="6"/>
  <c r="Y122" i="6"/>
  <c r="Y80" i="6"/>
  <c r="Y214" i="6"/>
  <c r="Y215" i="6"/>
  <c r="Y177" i="6"/>
  <c r="N108" i="6"/>
  <c r="Y152" i="6"/>
  <c r="N79" i="6"/>
  <c r="Y115" i="6"/>
  <c r="Y196" i="6"/>
  <c r="Y139" i="6"/>
  <c r="Y104" i="6"/>
  <c r="N150" i="6"/>
  <c r="N198" i="6"/>
  <c r="N183" i="6"/>
  <c r="Y68" i="6"/>
  <c r="N102" i="6"/>
  <c r="Y121" i="6"/>
  <c r="N96" i="6"/>
  <c r="Y230" i="6"/>
  <c r="N216" i="6"/>
  <c r="N146" i="6"/>
  <c r="N145" i="6"/>
  <c r="N177" i="6"/>
  <c r="N157" i="6"/>
  <c r="N73" i="6"/>
  <c r="Y159" i="6"/>
  <c r="Y158" i="6"/>
  <c r="Y94" i="6"/>
  <c r="Y222" i="6"/>
  <c r="N100" i="6"/>
  <c r="Y217" i="6"/>
  <c r="N200" i="6"/>
  <c r="N203" i="6"/>
  <c r="N171" i="6"/>
  <c r="N165" i="6"/>
  <c r="N227" i="6"/>
  <c r="N86" i="6"/>
  <c r="Y108" i="6"/>
  <c r="Y168" i="6"/>
  <c r="Y223" i="6"/>
  <c r="Y102" i="6"/>
  <c r="Y150" i="6"/>
  <c r="Y190" i="6"/>
  <c r="N130" i="6"/>
  <c r="N115" i="6"/>
  <c r="N84" i="6"/>
  <c r="N123" i="6"/>
  <c r="Y79" i="6"/>
  <c r="Y173" i="6"/>
  <c r="Y227" i="6"/>
  <c r="Y183" i="6"/>
  <c r="N126" i="6"/>
  <c r="Y112" i="6"/>
  <c r="Y185" i="6"/>
  <c r="Y231" i="6"/>
  <c r="Y193" i="6"/>
  <c r="N121" i="6"/>
  <c r="Y237" i="6"/>
  <c r="Y117" i="6"/>
  <c r="Y225" i="6"/>
  <c r="Y207" i="6"/>
  <c r="Y143" i="6"/>
  <c r="Y184" i="6"/>
  <c r="Y64" i="6"/>
  <c r="Y96" i="6"/>
  <c r="Y107" i="6"/>
  <c r="Y67" i="6"/>
  <c r="N232" i="6"/>
  <c r="N182" i="6"/>
  <c r="N237" i="6"/>
  <c r="N90" i="6"/>
  <c r="Y204" i="6"/>
  <c r="Y229" i="6"/>
  <c r="N223" i="6"/>
  <c r="N210" i="6"/>
  <c r="N176" i="6"/>
  <c r="N208" i="6"/>
  <c r="N64" i="6"/>
  <c r="Y147" i="6"/>
  <c r="Y126" i="6"/>
  <c r="Y88" i="6"/>
  <c r="N186" i="6"/>
  <c r="N190" i="6"/>
  <c r="N136" i="6"/>
  <c r="N222" i="6"/>
  <c r="N75" i="6"/>
  <c r="Y187" i="6"/>
  <c r="Y140" i="6"/>
  <c r="N134" i="6"/>
  <c r="N149" i="6"/>
  <c r="N152" i="6"/>
  <c r="N159" i="6"/>
  <c r="N80" i="6"/>
  <c r="N122" i="6"/>
  <c r="Y166" i="6"/>
  <c r="Y110" i="6"/>
  <c r="Y141" i="6"/>
  <c r="Y172" i="6"/>
  <c r="Y148" i="6"/>
  <c r="Y198" i="6"/>
  <c r="N92" i="6"/>
  <c r="Y82" i="6"/>
  <c r="Y87" i="6"/>
  <c r="Y151" i="6"/>
  <c r="Y154" i="6"/>
  <c r="Y130" i="6"/>
  <c r="N76" i="6"/>
  <c r="Y65" i="6"/>
  <c r="Y195" i="6"/>
  <c r="Y162" i="6"/>
  <c r="N106" i="6"/>
  <c r="AC106" i="6" s="1"/>
  <c r="N97" i="6"/>
  <c r="Y220" i="6"/>
  <c r="N120" i="6"/>
  <c r="Y83" i="6"/>
  <c r="Y77" i="6"/>
  <c r="AG98" i="6"/>
  <c r="AJ98" i="6" s="1"/>
  <c r="AG132" i="6"/>
  <c r="AJ132" i="6" s="1"/>
  <c r="AG162" i="6"/>
  <c r="AJ162" i="6" s="1"/>
  <c r="AF88" i="6"/>
  <c r="AF118" i="6"/>
  <c r="AF152" i="6"/>
  <c r="AG70" i="6"/>
  <c r="AJ70" i="6" s="1"/>
  <c r="AG101" i="6"/>
  <c r="AJ101" i="6" s="1"/>
  <c r="AG135" i="6"/>
  <c r="AJ135" i="6" s="1"/>
  <c r="AG165" i="6"/>
  <c r="AJ165" i="6" s="1"/>
  <c r="AF83" i="6"/>
  <c r="AF113" i="6"/>
  <c r="AF147" i="6"/>
  <c r="AG64" i="6"/>
  <c r="AJ64" i="6" s="1"/>
  <c r="AF95" i="6"/>
  <c r="AF125" i="6"/>
  <c r="AF159" i="6"/>
  <c r="AF94" i="6"/>
  <c r="AF128" i="6"/>
  <c r="AF158" i="6"/>
  <c r="AF166" i="6"/>
  <c r="AF203" i="6"/>
  <c r="AF235" i="6"/>
  <c r="AG158" i="6"/>
  <c r="AJ158" i="6" s="1"/>
  <c r="AF198" i="6"/>
  <c r="AF230" i="6"/>
  <c r="AG159" i="6"/>
  <c r="AJ159" i="6" s="1"/>
  <c r="AG198" i="6"/>
  <c r="AJ198" i="6" s="1"/>
  <c r="AG230" i="6"/>
  <c r="AJ230" i="6" s="1"/>
  <c r="AG128" i="6"/>
  <c r="AJ128" i="6" s="1"/>
  <c r="AF192" i="6"/>
  <c r="AF224" i="6"/>
  <c r="AF103" i="6"/>
  <c r="AF178" i="6"/>
  <c r="AF210" i="6"/>
  <c r="AG63" i="6"/>
  <c r="AJ63" i="6" s="1"/>
  <c r="AF177" i="6"/>
  <c r="AF209" i="6"/>
  <c r="AF241" i="6"/>
  <c r="C55" i="6" s="1"/>
  <c r="AG177" i="6"/>
  <c r="AJ177" i="6" s="1"/>
  <c r="AF190" i="6"/>
  <c r="AF240" i="6"/>
  <c r="AF162" i="6"/>
  <c r="AF237" i="6"/>
  <c r="AF213" i="6"/>
  <c r="AG124" i="6"/>
  <c r="AJ124" i="6" s="1"/>
  <c r="AG67" i="6"/>
  <c r="AJ67" i="6" s="1"/>
  <c r="AG102" i="6"/>
  <c r="AJ102" i="6" s="1"/>
  <c r="AG136" i="6"/>
  <c r="AJ136" i="6" s="1"/>
  <c r="AG166" i="6"/>
  <c r="AJ166" i="6" s="1"/>
  <c r="AG89" i="6"/>
  <c r="AJ89" i="6" s="1"/>
  <c r="AG123" i="6"/>
  <c r="AJ123" i="6" s="1"/>
  <c r="AG153" i="6"/>
  <c r="AJ153" i="6" s="1"/>
  <c r="AG75" i="6"/>
  <c r="AJ75" i="6" s="1"/>
  <c r="AF105" i="6"/>
  <c r="AF139" i="6"/>
  <c r="AF169" i="6"/>
  <c r="AF87" i="6"/>
  <c r="AF117" i="6"/>
  <c r="AF151" i="6"/>
  <c r="AG69" i="6"/>
  <c r="AJ69" i="6" s="1"/>
  <c r="AG100" i="6"/>
  <c r="AJ100" i="6" s="1"/>
  <c r="AG130" i="6"/>
  <c r="AJ130" i="6" s="1"/>
  <c r="AG68" i="6"/>
  <c r="AJ68" i="6" s="1"/>
  <c r="AG99" i="6"/>
  <c r="AJ99" i="6" s="1"/>
  <c r="AG129" i="6"/>
  <c r="AJ129" i="6" s="1"/>
  <c r="AG163" i="6"/>
  <c r="AJ163" i="6" s="1"/>
  <c r="AG176" i="6"/>
  <c r="AJ176" i="6" s="1"/>
  <c r="AG208" i="6"/>
  <c r="AJ208" i="6" s="1"/>
  <c r="AG240" i="6"/>
  <c r="AJ240" i="6" s="1"/>
  <c r="AF163" i="6"/>
  <c r="AG203" i="6"/>
  <c r="AJ203" i="6" s="1"/>
  <c r="AG235" i="6"/>
  <c r="AJ235" i="6" s="1"/>
  <c r="AF167" i="6"/>
  <c r="AF202" i="6"/>
  <c r="AF234" i="6"/>
  <c r="AF149" i="6"/>
  <c r="AG193" i="6"/>
  <c r="AJ193" i="6" s="1"/>
  <c r="AG225" i="6"/>
  <c r="AJ225" i="6" s="1"/>
  <c r="AG108" i="6"/>
  <c r="AJ108" i="6" s="1"/>
  <c r="AG183" i="6"/>
  <c r="AJ183" i="6" s="1"/>
  <c r="AG215" i="6"/>
  <c r="AJ215" i="6" s="1"/>
  <c r="AF68" i="6"/>
  <c r="AG182" i="6"/>
  <c r="AJ182" i="6" s="1"/>
  <c r="AG214" i="6"/>
  <c r="AJ214" i="6" s="1"/>
  <c r="AF67" i="6"/>
  <c r="AF208" i="6"/>
  <c r="AG236" i="6"/>
  <c r="AJ236" i="6" s="1"/>
  <c r="AG141" i="6"/>
  <c r="AJ141" i="6" s="1"/>
  <c r="AG195" i="6"/>
  <c r="AJ195" i="6" s="1"/>
  <c r="AF63" i="6"/>
  <c r="AG94" i="6"/>
  <c r="AJ94" i="6" s="1"/>
  <c r="AF176" i="6"/>
  <c r="AG71" i="6"/>
  <c r="AJ71" i="6" s="1"/>
  <c r="AF106" i="6"/>
  <c r="AF140" i="6"/>
  <c r="AF170" i="6"/>
  <c r="AG93" i="6"/>
  <c r="AJ93" i="6" s="1"/>
  <c r="AG127" i="6"/>
  <c r="AJ127" i="6" s="1"/>
  <c r="AG157" i="6"/>
  <c r="AJ157" i="6" s="1"/>
  <c r="AG79" i="6"/>
  <c r="AJ79" i="6" s="1"/>
  <c r="AF109" i="6"/>
  <c r="AF143" i="6"/>
  <c r="AF173" i="6"/>
  <c r="AG92" i="6"/>
  <c r="AJ92" i="6" s="1"/>
  <c r="AG122" i="6"/>
  <c r="AJ122" i="6" s="1"/>
  <c r="AG156" i="6"/>
  <c r="AJ156" i="6" s="1"/>
  <c r="AF73" i="6"/>
  <c r="AG104" i="6"/>
  <c r="AJ104" i="6" s="1"/>
  <c r="AG134" i="6"/>
  <c r="AJ134" i="6" s="1"/>
  <c r="AG72" i="6"/>
  <c r="AJ72" i="6" s="1"/>
  <c r="AG103" i="6"/>
  <c r="AJ103" i="6" s="1"/>
  <c r="AG133" i="6"/>
  <c r="AJ133" i="6" s="1"/>
  <c r="AG167" i="6"/>
  <c r="AJ167" i="6" s="1"/>
  <c r="AF180" i="6"/>
  <c r="AF212" i="6"/>
  <c r="AF80" i="6"/>
  <c r="AF175" i="6"/>
  <c r="AF207" i="6"/>
  <c r="AF239" i="6"/>
  <c r="AG175" i="6"/>
  <c r="AJ175" i="6" s="1"/>
  <c r="AG207" i="6"/>
  <c r="AJ207" i="6" s="1"/>
  <c r="AG239" i="6"/>
  <c r="AJ239" i="6" s="1"/>
  <c r="AG154" i="6"/>
  <c r="AJ154" i="6" s="1"/>
  <c r="AF197" i="6"/>
  <c r="AF229" i="6"/>
  <c r="AF129" i="6"/>
  <c r="AF187" i="6"/>
  <c r="AF219" i="6"/>
  <c r="AG73" i="6"/>
  <c r="AJ73" i="6" s="1"/>
  <c r="AF186" i="6"/>
  <c r="AF218" i="6"/>
  <c r="AF182" i="6"/>
  <c r="AG241" i="6"/>
  <c r="AG76" i="6"/>
  <c r="AJ76" i="6" s="1"/>
  <c r="AF110" i="6"/>
  <c r="AF144" i="6"/>
  <c r="AF66" i="6"/>
  <c r="AF97" i="6"/>
  <c r="AF131" i="6"/>
  <c r="AF161" i="6"/>
  <c r="AG84" i="6"/>
  <c r="AJ84" i="6" s="1"/>
  <c r="AG114" i="6"/>
  <c r="AJ114" i="6" s="1"/>
  <c r="AG148" i="6"/>
  <c r="AJ148" i="6" s="1"/>
  <c r="AF64" i="6"/>
  <c r="AG96" i="6"/>
  <c r="AJ96" i="6" s="1"/>
  <c r="AG126" i="6"/>
  <c r="AJ126" i="6" s="1"/>
  <c r="AG160" i="6"/>
  <c r="AJ160" i="6" s="1"/>
  <c r="AG74" i="6"/>
  <c r="AJ74" i="6" s="1"/>
  <c r="AF108" i="6"/>
  <c r="AF138" i="6"/>
  <c r="AG77" i="6"/>
  <c r="AJ77" i="6" s="1"/>
  <c r="AF107" i="6"/>
  <c r="AF137" i="6"/>
  <c r="AF171" i="6"/>
  <c r="AG181" i="6"/>
  <c r="AJ181" i="6" s="1"/>
  <c r="AG213" i="6"/>
  <c r="AJ213" i="6" s="1"/>
  <c r="AF85" i="6"/>
  <c r="AG180" i="6"/>
  <c r="AJ180" i="6" s="1"/>
  <c r="AG212" i="6"/>
  <c r="AJ212" i="6" s="1"/>
  <c r="AF86" i="6"/>
  <c r="AF179" i="6"/>
  <c r="AF211" i="6"/>
  <c r="AF71" i="6"/>
  <c r="AG164" i="6"/>
  <c r="AJ164" i="6" s="1"/>
  <c r="AG202" i="6"/>
  <c r="AJ202" i="6" s="1"/>
  <c r="AG234" i="6"/>
  <c r="AJ234" i="6" s="1"/>
  <c r="AF150" i="6"/>
  <c r="AG192" i="6"/>
  <c r="AJ192" i="6" s="1"/>
  <c r="AG224" i="6"/>
  <c r="AJ224" i="6" s="1"/>
  <c r="AF99" i="6"/>
  <c r="AG191" i="6"/>
  <c r="AJ191" i="6" s="1"/>
  <c r="AG223" i="6"/>
  <c r="AJ223" i="6" s="1"/>
  <c r="AG187" i="6"/>
  <c r="AJ187" i="6" s="1"/>
  <c r="AG218" i="6"/>
  <c r="AJ218" i="6" s="1"/>
  <c r="AF115" i="6"/>
  <c r="AF181" i="6"/>
  <c r="AG80" i="6"/>
  <c r="AJ80" i="6" s="1"/>
  <c r="AG115" i="6"/>
  <c r="AJ115" i="6" s="1"/>
  <c r="AG145" i="6"/>
  <c r="AJ145" i="6" s="1"/>
  <c r="AF70" i="6"/>
  <c r="AF101" i="6"/>
  <c r="AF135" i="6"/>
  <c r="AF165" i="6"/>
  <c r="AG88" i="6"/>
  <c r="AJ88" i="6" s="1"/>
  <c r="AG118" i="6"/>
  <c r="AJ118" i="6" s="1"/>
  <c r="AG152" i="6"/>
  <c r="AJ152" i="6" s="1"/>
  <c r="AG65" i="6"/>
  <c r="AJ65" i="6" s="1"/>
  <c r="AF100" i="6"/>
  <c r="AF130" i="6"/>
  <c r="AF164" i="6"/>
  <c r="AG78" i="6"/>
  <c r="AJ78" i="6" s="1"/>
  <c r="AF112" i="6"/>
  <c r="AF142" i="6"/>
  <c r="AF81" i="6"/>
  <c r="AF111" i="6"/>
  <c r="AF141" i="6"/>
  <c r="AG95" i="6"/>
  <c r="AJ95" i="6" s="1"/>
  <c r="AF185" i="6"/>
  <c r="AF217" i="6"/>
  <c r="AG90" i="6"/>
  <c r="AJ90" i="6" s="1"/>
  <c r="AF184" i="6"/>
  <c r="AF216" i="6"/>
  <c r="AG91" i="6"/>
  <c r="AJ91" i="6" s="1"/>
  <c r="AG184" i="6"/>
  <c r="AJ184" i="6" s="1"/>
  <c r="AG216" i="6"/>
  <c r="AJ216" i="6" s="1"/>
  <c r="AF76" i="6"/>
  <c r="AF174" i="6"/>
  <c r="AF206" i="6"/>
  <c r="AF238" i="6"/>
  <c r="AG155" i="6"/>
  <c r="AJ155" i="6" s="1"/>
  <c r="AF196" i="6"/>
  <c r="AF228" i="6"/>
  <c r="AF120" i="6"/>
  <c r="AF195" i="6"/>
  <c r="AF227" i="6"/>
  <c r="AF223" i="6"/>
  <c r="AF172" i="6"/>
  <c r="AF136" i="6"/>
  <c r="AF119" i="6"/>
  <c r="AF191" i="6"/>
  <c r="AG186" i="6"/>
  <c r="AJ186" i="6" s="1"/>
  <c r="AF200" i="6"/>
  <c r="AF222" i="6"/>
  <c r="AF145" i="6"/>
  <c r="AG85" i="6"/>
  <c r="AJ85" i="6" s="1"/>
  <c r="AG119" i="6"/>
  <c r="AJ119" i="6" s="1"/>
  <c r="AG149" i="6"/>
  <c r="AJ149" i="6" s="1"/>
  <c r="AF75" i="6"/>
  <c r="AG106" i="6"/>
  <c r="AJ106" i="6" s="1"/>
  <c r="AG140" i="6"/>
  <c r="AJ140" i="6" s="1"/>
  <c r="AG170" i="6"/>
  <c r="AJ170" i="6" s="1"/>
  <c r="AF92" i="6"/>
  <c r="AF122" i="6"/>
  <c r="AF156" i="6"/>
  <c r="AF69" i="6"/>
  <c r="AF104" i="6"/>
  <c r="AF134" i="6"/>
  <c r="AF168" i="6"/>
  <c r="AG83" i="6"/>
  <c r="AJ83" i="6" s="1"/>
  <c r="AG113" i="6"/>
  <c r="AJ113" i="6" s="1"/>
  <c r="AG147" i="6"/>
  <c r="AJ147" i="6" s="1"/>
  <c r="AG82" i="6"/>
  <c r="AJ82" i="6" s="1"/>
  <c r="AG116" i="6"/>
  <c r="AJ116" i="6" s="1"/>
  <c r="AG146" i="6"/>
  <c r="AJ146" i="6" s="1"/>
  <c r="AF116" i="6"/>
  <c r="AG190" i="6"/>
  <c r="AJ190" i="6" s="1"/>
  <c r="AG222" i="6"/>
  <c r="AJ222" i="6" s="1"/>
  <c r="AG111" i="6"/>
  <c r="AJ111" i="6" s="1"/>
  <c r="AG185" i="6"/>
  <c r="AJ185" i="6" s="1"/>
  <c r="AG217" i="6"/>
  <c r="AJ217" i="6" s="1"/>
  <c r="AG112" i="6"/>
  <c r="AJ112" i="6" s="1"/>
  <c r="AF188" i="6"/>
  <c r="AF220" i="6"/>
  <c r="AG81" i="6"/>
  <c r="AJ81" i="6" s="1"/>
  <c r="AG179" i="6"/>
  <c r="AJ179" i="6" s="1"/>
  <c r="AG211" i="6"/>
  <c r="AJ211" i="6" s="1"/>
  <c r="AF72" i="6"/>
  <c r="AG168" i="6"/>
  <c r="AJ168" i="6" s="1"/>
  <c r="AG197" i="6"/>
  <c r="AJ197" i="6" s="1"/>
  <c r="AG229" i="6"/>
  <c r="AJ229" i="6" s="1"/>
  <c r="AG125" i="6"/>
  <c r="AJ125" i="6" s="1"/>
  <c r="AG200" i="6"/>
  <c r="AJ200" i="6" s="1"/>
  <c r="AG232" i="6"/>
  <c r="AJ232" i="6" s="1"/>
  <c r="AG228" i="6"/>
  <c r="AJ228" i="6" s="1"/>
  <c r="AG178" i="6"/>
  <c r="AJ178" i="6" s="1"/>
  <c r="AF199" i="6"/>
  <c r="AG196" i="6"/>
  <c r="AJ196" i="6" s="1"/>
  <c r="AF98" i="6"/>
  <c r="AF89" i="6"/>
  <c r="AF123" i="6"/>
  <c r="AF153" i="6"/>
  <c r="AF79" i="6"/>
  <c r="AG110" i="6"/>
  <c r="AJ110" i="6" s="1"/>
  <c r="AG144" i="6"/>
  <c r="AJ144" i="6" s="1"/>
  <c r="AF65" i="6"/>
  <c r="AF96" i="6"/>
  <c r="AF126" i="6"/>
  <c r="AF160" i="6"/>
  <c r="AF74" i="6"/>
  <c r="AG105" i="6"/>
  <c r="AJ105" i="6" s="1"/>
  <c r="AG139" i="6"/>
  <c r="AJ139" i="6" s="1"/>
  <c r="AG169" i="6"/>
  <c r="AJ169" i="6" s="1"/>
  <c r="AG87" i="6"/>
  <c r="AJ87" i="6" s="1"/>
  <c r="AG117" i="6"/>
  <c r="AJ117" i="6" s="1"/>
  <c r="AG151" i="6"/>
  <c r="AJ151" i="6" s="1"/>
  <c r="AG86" i="6"/>
  <c r="AJ86" i="6" s="1"/>
  <c r="AG120" i="6"/>
  <c r="AJ120" i="6" s="1"/>
  <c r="AG150" i="6"/>
  <c r="AJ150" i="6" s="1"/>
  <c r="AG121" i="6"/>
  <c r="AJ121" i="6" s="1"/>
  <c r="AF194" i="6"/>
  <c r="AF226" i="6"/>
  <c r="AF132" i="6"/>
  <c r="AF189" i="6"/>
  <c r="AF221" i="6"/>
  <c r="AF133" i="6"/>
  <c r="AG189" i="6"/>
  <c r="AJ189" i="6" s="1"/>
  <c r="AG221" i="6"/>
  <c r="AJ221" i="6" s="1"/>
  <c r="AF102" i="6"/>
  <c r="AF183" i="6"/>
  <c r="AF215" i="6"/>
  <c r="AF77" i="6"/>
  <c r="AG171" i="6"/>
  <c r="AJ171" i="6" s="1"/>
  <c r="AF201" i="6"/>
  <c r="AF233" i="6"/>
  <c r="AF146" i="6"/>
  <c r="AF204" i="6"/>
  <c r="AF236" i="6"/>
  <c r="AG233" i="6"/>
  <c r="AJ233" i="6" s="1"/>
  <c r="AF214" i="6"/>
  <c r="AG204" i="6"/>
  <c r="AJ204" i="6" s="1"/>
  <c r="AF205" i="6"/>
  <c r="AG201" i="6"/>
  <c r="AJ201" i="6" s="1"/>
  <c r="AG227" i="6"/>
  <c r="AJ227" i="6" s="1"/>
  <c r="AG210" i="6"/>
  <c r="AJ210" i="6" s="1"/>
  <c r="AF93" i="6"/>
  <c r="AF127" i="6"/>
  <c r="AF157" i="6"/>
  <c r="AF84" i="6"/>
  <c r="AF114" i="6"/>
  <c r="AF148" i="6"/>
  <c r="AG66" i="6"/>
  <c r="AJ66" i="6" s="1"/>
  <c r="AG97" i="6"/>
  <c r="AJ97" i="6" s="1"/>
  <c r="AG131" i="6"/>
  <c r="AJ131" i="6" s="1"/>
  <c r="AG161" i="6"/>
  <c r="AJ161" i="6" s="1"/>
  <c r="AF78" i="6"/>
  <c r="AG109" i="6"/>
  <c r="AJ109" i="6" s="1"/>
  <c r="AG143" i="6"/>
  <c r="AJ143" i="6" s="1"/>
  <c r="AG173" i="6"/>
  <c r="AJ173" i="6" s="1"/>
  <c r="AF91" i="6"/>
  <c r="AF121" i="6"/>
  <c r="AF155" i="6"/>
  <c r="AF90" i="6"/>
  <c r="AF124" i="6"/>
  <c r="AF154" i="6"/>
  <c r="AG142" i="6"/>
  <c r="AJ142" i="6" s="1"/>
  <c r="AG199" i="6"/>
  <c r="AJ199" i="6" s="1"/>
  <c r="AG231" i="6"/>
  <c r="AJ231" i="6" s="1"/>
  <c r="AG137" i="6"/>
  <c r="AJ137" i="6" s="1"/>
  <c r="AG194" i="6"/>
  <c r="AJ194" i="6" s="1"/>
  <c r="AG226" i="6"/>
  <c r="AJ226" i="6" s="1"/>
  <c r="AG138" i="6"/>
  <c r="AJ138" i="6" s="1"/>
  <c r="AF193" i="6"/>
  <c r="AF225" i="6"/>
  <c r="AG107" i="6"/>
  <c r="AJ107" i="6" s="1"/>
  <c r="AG188" i="6"/>
  <c r="AJ188" i="6" s="1"/>
  <c r="AG220" i="6"/>
  <c r="AJ220" i="6" s="1"/>
  <c r="AF82" i="6"/>
  <c r="AG174" i="6"/>
  <c r="AJ174" i="6" s="1"/>
  <c r="AG206" i="6"/>
  <c r="AJ206" i="6" s="1"/>
  <c r="AG238" i="6"/>
  <c r="AJ238" i="6" s="1"/>
  <c r="AG172" i="6"/>
  <c r="AJ172" i="6" s="1"/>
  <c r="AG205" i="6"/>
  <c r="AJ205" i="6" s="1"/>
  <c r="AG237" i="6"/>
  <c r="AJ237" i="6" s="1"/>
  <c r="AF231" i="6"/>
  <c r="AG219" i="6"/>
  <c r="AJ219" i="6" s="1"/>
  <c r="AG209" i="6"/>
  <c r="AJ209" i="6" s="1"/>
  <c r="AF232" i="6"/>
  <c r="D40" i="6"/>
  <c r="G53" i="6" l="1" a="1"/>
  <c r="G53" i="6" s="1"/>
  <c r="AC133" i="6"/>
  <c r="AC222" i="6"/>
  <c r="AC118" i="6"/>
  <c r="AC219" i="6"/>
  <c r="AC101" i="6"/>
  <c r="AC137" i="6"/>
  <c r="AC75" i="6"/>
  <c r="AC112" i="6"/>
  <c r="AC66" i="6"/>
  <c r="G54" i="6" a="1"/>
  <c r="G54" i="6" s="1"/>
  <c r="AC171" i="6"/>
  <c r="AC78" i="6"/>
  <c r="AC230" i="6"/>
  <c r="AC109" i="6"/>
  <c r="G46" i="6" a="1"/>
  <c r="G46" i="6" s="1"/>
  <c r="AC220" i="6"/>
  <c r="AC72" i="6"/>
  <c r="AC199" i="6"/>
  <c r="AC158" i="6"/>
  <c r="AC85" i="6"/>
  <c r="G47" i="6" a="1"/>
  <c r="G47" i="6" s="1"/>
  <c r="AC233" i="6"/>
  <c r="AC88" i="6"/>
  <c r="AC69" i="6"/>
  <c r="AC180" i="6"/>
  <c r="AC206" i="6"/>
  <c r="AC132" i="6"/>
  <c r="AC168" i="6"/>
  <c r="AC128" i="6"/>
  <c r="AC175" i="6"/>
  <c r="AC234" i="6"/>
  <c r="AC224" i="6"/>
  <c r="AC73" i="6"/>
  <c r="AC203" i="6"/>
  <c r="AC210" i="6"/>
  <c r="AC200" i="6"/>
  <c r="AC217" i="6"/>
  <c r="AC177" i="6"/>
  <c r="AC204" i="6"/>
  <c r="AC236" i="6"/>
  <c r="AC164" i="6"/>
  <c r="AC160" i="6"/>
  <c r="AC117" i="6"/>
  <c r="AC189" i="6"/>
  <c r="AC226" i="6"/>
  <c r="AC68" i="6"/>
  <c r="AC67" i="6"/>
  <c r="AC147" i="6"/>
  <c r="AC202" i="6"/>
  <c r="AC213" i="6"/>
  <c r="AC105" i="6"/>
  <c r="AC146" i="6"/>
  <c r="AC92" i="6"/>
  <c r="AC163" i="6"/>
  <c r="AC181" i="6"/>
  <c r="AC238" i="6"/>
  <c r="AC198" i="6"/>
  <c r="AC91" i="6"/>
  <c r="AC80" i="6"/>
  <c r="AC197" i="6"/>
  <c r="AC215" i="6"/>
  <c r="AC110" i="6"/>
  <c r="AC161" i="6"/>
  <c r="AC93" i="6"/>
  <c r="AC159" i="6"/>
  <c r="AC149" i="6"/>
  <c r="AC144" i="6"/>
  <c r="AC89" i="6"/>
  <c r="AC214" i="6"/>
  <c r="AC97" i="6"/>
  <c r="AC145" i="6"/>
  <c r="AC102" i="6"/>
  <c r="AC82" i="6"/>
  <c r="AC225" i="6"/>
  <c r="AC140" i="6"/>
  <c r="AC86" i="6"/>
  <c r="AC70" i="6"/>
  <c r="AC98" i="6"/>
  <c r="AC166" i="6"/>
  <c r="AC90" i="6"/>
  <c r="AC167" i="6"/>
  <c r="AC103" i="6"/>
  <c r="AC212" i="6"/>
  <c r="AC129" i="6"/>
  <c r="AC94" i="6"/>
  <c r="AC108" i="6"/>
  <c r="AC134" i="6"/>
  <c r="AC79" i="6"/>
  <c r="AC151" i="6"/>
  <c r="AC138" i="6"/>
  <c r="AC218" i="6"/>
  <c r="AC155" i="6"/>
  <c r="AC121" i="6"/>
  <c r="AC148" i="6"/>
  <c r="AC154" i="6"/>
  <c r="AC216" i="6"/>
  <c r="AC179" i="6"/>
  <c r="AC113" i="6"/>
  <c r="AC185" i="6"/>
  <c r="AC99" i="6"/>
  <c r="AC183" i="6"/>
  <c r="AC196" i="6"/>
  <c r="AC195" i="6"/>
  <c r="AC227" i="6"/>
  <c r="AC239" i="6"/>
  <c r="AC241" i="6"/>
  <c r="AC170" i="6"/>
  <c r="AC135" i="6"/>
  <c r="AC156" i="6"/>
  <c r="AC95" i="6"/>
  <c r="AC107" i="6"/>
  <c r="AC178" i="6"/>
  <c r="AC201" i="6"/>
  <c r="AC100" i="6"/>
  <c r="AC232" i="6"/>
  <c r="AC111" i="6"/>
  <c r="AC122" i="6"/>
  <c r="AC71" i="6"/>
  <c r="AC131" i="6"/>
  <c r="AC126" i="6"/>
  <c r="AC205" i="6"/>
  <c r="AC83" i="6"/>
  <c r="AC221" i="6"/>
  <c r="AC116" i="6"/>
  <c r="AC193" i="6"/>
  <c r="AC64" i="6"/>
  <c r="AC211" i="6"/>
  <c r="AC65" i="6"/>
  <c r="AC228" i="6"/>
  <c r="AC237" i="6"/>
  <c r="AC191" i="6"/>
  <c r="AC188" i="6"/>
  <c r="AC169" i="6"/>
  <c r="AC152" i="6"/>
  <c r="AC96" i="6"/>
  <c r="AC207" i="6"/>
  <c r="AC77" i="6"/>
  <c r="AC190" i="6"/>
  <c r="AC182" i="6"/>
  <c r="AC235" i="6"/>
  <c r="AC81" i="6"/>
  <c r="AC229" i="6"/>
  <c r="AC139" i="6"/>
  <c r="AC165" i="6"/>
  <c r="AC124" i="6"/>
  <c r="AC176" i="6"/>
  <c r="AC184" i="6"/>
  <c r="AC76" i="6"/>
  <c r="AC174" i="6"/>
  <c r="AC240" i="6"/>
  <c r="AC231" i="6"/>
  <c r="AC130" i="6"/>
  <c r="AC186" i="6"/>
  <c r="AC87" i="6"/>
  <c r="AC125" i="6"/>
  <c r="AC114" i="6"/>
  <c r="AC115" i="6"/>
  <c r="AC192" i="6"/>
  <c r="AC173" i="6"/>
  <c r="AC208" i="6"/>
  <c r="AC223" i="6"/>
  <c r="AC84" i="6"/>
  <c r="AC209" i="6"/>
  <c r="AC153" i="6"/>
  <c r="AC74" i="6"/>
  <c r="AC187" i="6"/>
  <c r="AC172" i="6"/>
  <c r="AC194" i="6"/>
  <c r="AC136" i="6"/>
  <c r="AC157" i="6"/>
  <c r="AC150" i="6"/>
  <c r="AC142" i="6"/>
  <c r="AC143" i="6"/>
  <c r="AC123" i="6"/>
  <c r="AC119" i="6"/>
  <c r="AC162" i="6"/>
  <c r="AC104" i="6"/>
  <c r="AC120" i="6"/>
  <c r="AJ241" i="6"/>
  <c r="D55" i="6"/>
  <c r="AC127" i="6"/>
  <c r="AC141" i="6"/>
  <c r="AC63" i="6"/>
  <c r="G55" i="6" l="1"/>
  <c r="G7" i="6" s="1"/>
  <c r="G48" i="6" a="1"/>
  <c r="G48" i="6" s="1"/>
  <c r="G49" i="6" s="1"/>
  <c r="G6" i="6" s="1"/>
  <c r="B26" i="3" l="1"/>
  <c r="C26" i="3" l="1"/>
  <c r="D26" i="3"/>
  <c r="B11" i="10" l="1"/>
  <c r="B12" i="10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F33" i="3"/>
  <c r="F53" i="3"/>
  <c r="F81" i="3"/>
  <c r="F101" i="3"/>
  <c r="G37" i="3"/>
  <c r="G53" i="3"/>
  <c r="G69" i="3"/>
  <c r="G85" i="3"/>
  <c r="G105" i="3"/>
  <c r="F54" i="3"/>
  <c r="F74" i="3"/>
  <c r="F86" i="3"/>
  <c r="F102" i="3"/>
  <c r="F118" i="3"/>
  <c r="F35" i="3"/>
  <c r="F39" i="3"/>
  <c r="F43" i="3"/>
  <c r="F47" i="3"/>
  <c r="F51" i="3"/>
  <c r="F55" i="3"/>
  <c r="F59" i="3"/>
  <c r="F63" i="3"/>
  <c r="F67" i="3"/>
  <c r="F71" i="3"/>
  <c r="F75" i="3"/>
  <c r="F79" i="3"/>
  <c r="F83" i="3"/>
  <c r="F87" i="3"/>
  <c r="F91" i="3"/>
  <c r="F95" i="3"/>
  <c r="F99" i="3"/>
  <c r="F103" i="3"/>
  <c r="F107" i="3"/>
  <c r="F111" i="3"/>
  <c r="F115" i="3"/>
  <c r="F119" i="3"/>
  <c r="F45" i="3"/>
  <c r="F57" i="3"/>
  <c r="F73" i="3"/>
  <c r="F93" i="3"/>
  <c r="F109" i="3"/>
  <c r="G41" i="3"/>
  <c r="G61" i="3"/>
  <c r="G73" i="3"/>
  <c r="G93" i="3"/>
  <c r="G113" i="3"/>
  <c r="F42" i="3"/>
  <c r="F70" i="3"/>
  <c r="F90" i="3"/>
  <c r="F114" i="3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F41" i="3"/>
  <c r="F65" i="3"/>
  <c r="F85" i="3"/>
  <c r="F105" i="3"/>
  <c r="G31" i="3"/>
  <c r="G45" i="3"/>
  <c r="G77" i="3"/>
  <c r="G101" i="3"/>
  <c r="F31" i="3"/>
  <c r="F38" i="3"/>
  <c r="F58" i="3"/>
  <c r="F82" i="3"/>
  <c r="F106" i="3"/>
  <c r="F32" i="3"/>
  <c r="F36" i="3"/>
  <c r="F40" i="3"/>
  <c r="F44" i="3"/>
  <c r="F48" i="3"/>
  <c r="F52" i="3"/>
  <c r="F56" i="3"/>
  <c r="F60" i="3"/>
  <c r="F64" i="3"/>
  <c r="F68" i="3"/>
  <c r="F72" i="3"/>
  <c r="F76" i="3"/>
  <c r="F80" i="3"/>
  <c r="F84" i="3"/>
  <c r="F88" i="3"/>
  <c r="F92" i="3"/>
  <c r="F96" i="3"/>
  <c r="F100" i="3"/>
  <c r="F104" i="3"/>
  <c r="F108" i="3"/>
  <c r="F112" i="3"/>
  <c r="F116" i="3"/>
  <c r="F120" i="3"/>
  <c r="F61" i="3"/>
  <c r="F89" i="3"/>
  <c r="F117" i="3"/>
  <c r="G33" i="3"/>
  <c r="G49" i="3"/>
  <c r="G65" i="3"/>
  <c r="G89" i="3"/>
  <c r="G109" i="3"/>
  <c r="F34" i="3"/>
  <c r="F50" i="3"/>
  <c r="F62" i="3"/>
  <c r="F78" i="3"/>
  <c r="F98" i="3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F37" i="3"/>
  <c r="F49" i="3"/>
  <c r="F69" i="3"/>
  <c r="F77" i="3"/>
  <c r="F97" i="3"/>
  <c r="F113" i="3"/>
  <c r="G57" i="3"/>
  <c r="G81" i="3"/>
  <c r="G97" i="3"/>
  <c r="G117" i="3"/>
  <c r="F46" i="3"/>
  <c r="F66" i="3"/>
  <c r="F94" i="3"/>
  <c r="F110" i="3"/>
  <c r="J78" i="3" l="1"/>
  <c r="B81" i="11" s="1"/>
  <c r="J104" i="3"/>
  <c r="B107" i="11" s="1"/>
  <c r="J72" i="3"/>
  <c r="B75" i="11" s="1"/>
  <c r="J40" i="3"/>
  <c r="B43" i="11" s="1"/>
  <c r="J70" i="3"/>
  <c r="B73" i="11" s="1"/>
  <c r="J93" i="3"/>
  <c r="B96" i="11" s="1"/>
  <c r="J103" i="3"/>
  <c r="B106" i="11" s="1"/>
  <c r="J71" i="3"/>
  <c r="B74" i="11" s="1"/>
  <c r="J39" i="3"/>
  <c r="B42" i="11" s="1"/>
  <c r="J68" i="3"/>
  <c r="B71" i="11" s="1"/>
  <c r="J42" i="3"/>
  <c r="B45" i="11" s="1"/>
  <c r="J73" i="3"/>
  <c r="B76" i="11" s="1"/>
  <c r="J99" i="3"/>
  <c r="B102" i="11" s="1"/>
  <c r="J67" i="3"/>
  <c r="B70" i="11" s="1"/>
  <c r="J35" i="3"/>
  <c r="B38" i="11" s="1"/>
  <c r="J89" i="3"/>
  <c r="B92" i="11" s="1"/>
  <c r="J64" i="3"/>
  <c r="B67" i="11" s="1"/>
  <c r="J32" i="3"/>
  <c r="B35" i="11" s="1"/>
  <c r="J57" i="3"/>
  <c r="B60" i="11" s="1"/>
  <c r="J95" i="3"/>
  <c r="B98" i="11" s="1"/>
  <c r="J63" i="3"/>
  <c r="B66" i="11" s="1"/>
  <c r="J118" i="3"/>
  <c r="B121" i="11" s="1"/>
  <c r="J117" i="3"/>
  <c r="B120" i="11" s="1"/>
  <c r="J110" i="3"/>
  <c r="B113" i="11" s="1"/>
  <c r="J50" i="3"/>
  <c r="B53" i="11" s="1"/>
  <c r="J96" i="3"/>
  <c r="B99" i="11" s="1"/>
  <c r="J94" i="3"/>
  <c r="B97" i="11" s="1"/>
  <c r="J97" i="3"/>
  <c r="B100" i="11" s="1"/>
  <c r="J34" i="3"/>
  <c r="B37" i="11" s="1"/>
  <c r="J61" i="3"/>
  <c r="B64" i="11" s="1"/>
  <c r="J92" i="3"/>
  <c r="B95" i="11" s="1"/>
  <c r="J60" i="3"/>
  <c r="B63" i="11" s="1"/>
  <c r="J106" i="3"/>
  <c r="B109" i="11" s="1"/>
  <c r="J45" i="3"/>
  <c r="B48" i="11" s="1"/>
  <c r="J91" i="3"/>
  <c r="B94" i="11" s="1"/>
  <c r="J59" i="3"/>
  <c r="B62" i="11" s="1"/>
  <c r="J102" i="3"/>
  <c r="B105" i="11" s="1"/>
  <c r="J77" i="3"/>
  <c r="B80" i="11" s="1"/>
  <c r="J120" i="3"/>
  <c r="B123" i="11" s="1"/>
  <c r="J88" i="3"/>
  <c r="B91" i="11" s="1"/>
  <c r="J82" i="3"/>
  <c r="B85" i="11" s="1"/>
  <c r="J105" i="3"/>
  <c r="B108" i="11" s="1"/>
  <c r="J119" i="3"/>
  <c r="B122" i="11" s="1"/>
  <c r="J87" i="3"/>
  <c r="B90" i="11" s="1"/>
  <c r="J55" i="3"/>
  <c r="B58" i="11" s="1"/>
  <c r="J86" i="3"/>
  <c r="B89" i="11" s="1"/>
  <c r="J101" i="3"/>
  <c r="B104" i="11" s="1"/>
  <c r="J100" i="3"/>
  <c r="B103" i="11" s="1"/>
  <c r="J113" i="3"/>
  <c r="B116" i="11" s="1"/>
  <c r="J66" i="3"/>
  <c r="B69" i="11" s="1"/>
  <c r="J56" i="3"/>
  <c r="B59" i="11" s="1"/>
  <c r="J46" i="3"/>
  <c r="B49" i="11" s="1"/>
  <c r="J69" i="3"/>
  <c r="B72" i="11" s="1"/>
  <c r="J116" i="3"/>
  <c r="B119" i="11" s="1"/>
  <c r="J84" i="3"/>
  <c r="B87" i="11" s="1"/>
  <c r="J52" i="3"/>
  <c r="B55" i="11" s="1"/>
  <c r="J58" i="3"/>
  <c r="B61" i="11" s="1"/>
  <c r="J85" i="3"/>
  <c r="B88" i="11" s="1"/>
  <c r="J115" i="3"/>
  <c r="B118" i="11" s="1"/>
  <c r="J83" i="3"/>
  <c r="B86" i="11" s="1"/>
  <c r="J51" i="3"/>
  <c r="B54" i="11" s="1"/>
  <c r="J74" i="3"/>
  <c r="B77" i="11" s="1"/>
  <c r="J81" i="3"/>
  <c r="B84" i="11" s="1"/>
  <c r="J62" i="3"/>
  <c r="B65" i="11" s="1"/>
  <c r="J80" i="3"/>
  <c r="B83" i="11" s="1"/>
  <c r="J38" i="3"/>
  <c r="B41" i="11" s="1"/>
  <c r="J114" i="3"/>
  <c r="B117" i="11" s="1"/>
  <c r="J111" i="3"/>
  <c r="B114" i="11" s="1"/>
  <c r="J79" i="3"/>
  <c r="B82" i="11" s="1"/>
  <c r="J47" i="3"/>
  <c r="B50" i="11" s="1"/>
  <c r="J54" i="3"/>
  <c r="B57" i="11" s="1"/>
  <c r="J53" i="3"/>
  <c r="B56" i="11" s="1"/>
  <c r="J36" i="3"/>
  <c r="B39" i="11" s="1"/>
  <c r="J49" i="3"/>
  <c r="B52" i="11" s="1"/>
  <c r="J112" i="3"/>
  <c r="B115" i="11" s="1"/>
  <c r="J48" i="3"/>
  <c r="B51" i="11" s="1"/>
  <c r="J65" i="3"/>
  <c r="B68" i="11" s="1"/>
  <c r="J37" i="3"/>
  <c r="B40" i="11" s="1"/>
  <c r="J98" i="3"/>
  <c r="B101" i="11" s="1"/>
  <c r="J108" i="3"/>
  <c r="B111" i="11" s="1"/>
  <c r="J76" i="3"/>
  <c r="B79" i="11" s="1"/>
  <c r="J44" i="3"/>
  <c r="B47" i="11" s="1"/>
  <c r="J31" i="3"/>
  <c r="B34" i="11" s="1"/>
  <c r="J41" i="3"/>
  <c r="B44" i="11" s="1"/>
  <c r="J90" i="3"/>
  <c r="B93" i="11" s="1"/>
  <c r="J109" i="3"/>
  <c r="B112" i="11" s="1"/>
  <c r="J107" i="3"/>
  <c r="B110" i="11" s="1"/>
  <c r="J75" i="3"/>
  <c r="B78" i="11" s="1"/>
  <c r="J43" i="3"/>
  <c r="B46" i="11" s="1"/>
  <c r="J33" i="3"/>
  <c r="B36" i="11" s="1"/>
  <c r="G8" i="6"/>
  <c r="B13" i="10" s="1"/>
  <c r="E111" i="11" l="1"/>
  <c r="E63" i="11"/>
  <c r="E74" i="11"/>
  <c r="E104" i="11"/>
  <c r="E106" i="11"/>
  <c r="E77" i="11"/>
  <c r="E64" i="11"/>
  <c r="E96" i="11"/>
  <c r="E93" i="11"/>
  <c r="E68" i="11"/>
  <c r="E54" i="11"/>
  <c r="E72" i="11"/>
  <c r="E58" i="11"/>
  <c r="E105" i="11"/>
  <c r="E37" i="11"/>
  <c r="E66" i="11"/>
  <c r="E73" i="11"/>
  <c r="E65" i="11"/>
  <c r="E92" i="11"/>
  <c r="E84" i="11"/>
  <c r="E95" i="11"/>
  <c r="E112" i="11"/>
  <c r="E119" i="11"/>
  <c r="E76" i="11"/>
  <c r="E103" i="11"/>
  <c r="E110" i="11"/>
  <c r="E34" i="11"/>
  <c r="E115" i="11"/>
  <c r="E117" i="11"/>
  <c r="E118" i="11"/>
  <c r="E59" i="11"/>
  <c r="E122" i="11"/>
  <c r="E97" i="11"/>
  <c r="E60" i="11"/>
  <c r="E45" i="11"/>
  <c r="E75" i="11"/>
  <c r="E78" i="11"/>
  <c r="E55" i="11"/>
  <c r="E113" i="11"/>
  <c r="E101" i="11"/>
  <c r="E87" i="11"/>
  <c r="E120" i="11"/>
  <c r="E40" i="11"/>
  <c r="E89" i="11"/>
  <c r="E121" i="11"/>
  <c r="E114" i="11"/>
  <c r="E49" i="11"/>
  <c r="E100" i="11"/>
  <c r="E98" i="11"/>
  <c r="E36" i="11"/>
  <c r="E52" i="11"/>
  <c r="E41" i="11"/>
  <c r="E88" i="11"/>
  <c r="E69" i="11"/>
  <c r="E108" i="11"/>
  <c r="E35" i="11"/>
  <c r="E71" i="11"/>
  <c r="E107" i="11"/>
  <c r="E91" i="11"/>
  <c r="E57" i="11"/>
  <c r="E123" i="11"/>
  <c r="E38" i="11"/>
  <c r="E50" i="11"/>
  <c r="E80" i="11"/>
  <c r="E44" i="11"/>
  <c r="E51" i="11"/>
  <c r="E86" i="11"/>
  <c r="E62" i="11"/>
  <c r="E46" i="11"/>
  <c r="E39" i="11"/>
  <c r="E83" i="11"/>
  <c r="E61" i="11"/>
  <c r="E116" i="11"/>
  <c r="E85" i="11"/>
  <c r="E109" i="11"/>
  <c r="E67" i="11"/>
  <c r="E42" i="11"/>
  <c r="E81" i="11"/>
  <c r="E12" i="10"/>
  <c r="H27" i="1" s="1"/>
  <c r="E11" i="10"/>
  <c r="H26" i="1" s="1"/>
  <c r="E47" i="11"/>
  <c r="E53" i="11"/>
  <c r="E56" i="11"/>
  <c r="E99" i="11"/>
  <c r="E102" i="11"/>
  <c r="E48" i="11"/>
  <c r="E94" i="11"/>
  <c r="E43" i="11"/>
  <c r="E90" i="11"/>
  <c r="E82" i="11"/>
  <c r="E79" i="11"/>
  <c r="E70" i="11"/>
  <c r="E126" i="11" l="1"/>
  <c r="J28" i="11" s="1"/>
  <c r="J29" i="11" s="1"/>
  <c r="I40" i="11" l="1"/>
  <c r="J40" i="11" s="1"/>
  <c r="I48" i="11"/>
  <c r="J48" i="11" s="1"/>
  <c r="I56" i="11"/>
  <c r="J56" i="11" s="1"/>
  <c r="I64" i="11"/>
  <c r="J64" i="11" s="1"/>
  <c r="I72" i="11"/>
  <c r="J72" i="11" s="1"/>
  <c r="I80" i="11"/>
  <c r="J80" i="11" s="1"/>
  <c r="I88" i="11"/>
  <c r="J88" i="11" s="1"/>
  <c r="I96" i="11"/>
  <c r="J96" i="11" s="1"/>
  <c r="I104" i="11"/>
  <c r="J104" i="11" s="1"/>
  <c r="I112" i="11"/>
  <c r="J112" i="11" s="1"/>
  <c r="I120" i="11"/>
  <c r="J120" i="11" s="1"/>
  <c r="I41" i="11"/>
  <c r="J41" i="11" s="1"/>
  <c r="I49" i="11"/>
  <c r="J49" i="11" s="1"/>
  <c r="I57" i="11"/>
  <c r="J57" i="11" s="1"/>
  <c r="I65" i="11"/>
  <c r="J65" i="11" s="1"/>
  <c r="I73" i="11"/>
  <c r="J73" i="11" s="1"/>
  <c r="I81" i="11"/>
  <c r="J81" i="11" s="1"/>
  <c r="I89" i="11"/>
  <c r="J89" i="11" s="1"/>
  <c r="I97" i="11"/>
  <c r="J97" i="11" s="1"/>
  <c r="I105" i="11"/>
  <c r="J105" i="11" s="1"/>
  <c r="I113" i="11"/>
  <c r="J113" i="11" s="1"/>
  <c r="I121" i="11"/>
  <c r="J121" i="11" s="1"/>
  <c r="I44" i="11"/>
  <c r="J44" i="11" s="1"/>
  <c r="I68" i="11"/>
  <c r="J68" i="11" s="1"/>
  <c r="I92" i="11"/>
  <c r="J92" i="11" s="1"/>
  <c r="I42" i="11"/>
  <c r="J42" i="11" s="1"/>
  <c r="I50" i="11"/>
  <c r="J50" i="11" s="1"/>
  <c r="I58" i="11"/>
  <c r="J58" i="11" s="1"/>
  <c r="I66" i="11"/>
  <c r="J66" i="11" s="1"/>
  <c r="I74" i="11"/>
  <c r="J74" i="11" s="1"/>
  <c r="I82" i="11"/>
  <c r="J82" i="11" s="1"/>
  <c r="I90" i="11"/>
  <c r="J90" i="11" s="1"/>
  <c r="I98" i="11"/>
  <c r="J98" i="11" s="1"/>
  <c r="I106" i="11"/>
  <c r="J106" i="11" s="1"/>
  <c r="I114" i="11"/>
  <c r="J114" i="11" s="1"/>
  <c r="I122" i="11"/>
  <c r="J122" i="11" s="1"/>
  <c r="I43" i="11"/>
  <c r="J43" i="11" s="1"/>
  <c r="I59" i="11"/>
  <c r="J59" i="11" s="1"/>
  <c r="I67" i="11"/>
  <c r="J67" i="11" s="1"/>
  <c r="I83" i="11"/>
  <c r="J83" i="11" s="1"/>
  <c r="I99" i="11"/>
  <c r="J99" i="11" s="1"/>
  <c r="I115" i="11"/>
  <c r="J115" i="11" s="1"/>
  <c r="I116" i="11"/>
  <c r="J116" i="11" s="1"/>
  <c r="I45" i="11"/>
  <c r="J45" i="11" s="1"/>
  <c r="I69" i="11"/>
  <c r="J69" i="11" s="1"/>
  <c r="I93" i="11"/>
  <c r="J93" i="11" s="1"/>
  <c r="I117" i="11"/>
  <c r="J117" i="11" s="1"/>
  <c r="I35" i="11"/>
  <c r="J35" i="11" s="1"/>
  <c r="I51" i="11"/>
  <c r="J51" i="11" s="1"/>
  <c r="I75" i="11"/>
  <c r="J75" i="11" s="1"/>
  <c r="I91" i="11"/>
  <c r="J91" i="11" s="1"/>
  <c r="I107" i="11"/>
  <c r="J107" i="11" s="1"/>
  <c r="I123" i="11"/>
  <c r="J123" i="11" s="1"/>
  <c r="I36" i="11"/>
  <c r="J36" i="11" s="1"/>
  <c r="I60" i="11"/>
  <c r="J60" i="11" s="1"/>
  <c r="I76" i="11"/>
  <c r="J76" i="11" s="1"/>
  <c r="I100" i="11"/>
  <c r="J100" i="11" s="1"/>
  <c r="I53" i="11"/>
  <c r="J53" i="11" s="1"/>
  <c r="I85" i="11"/>
  <c r="J85" i="11" s="1"/>
  <c r="I109" i="11"/>
  <c r="J109" i="11" s="1"/>
  <c r="I38" i="11"/>
  <c r="J38" i="11" s="1"/>
  <c r="I46" i="11"/>
  <c r="J46" i="11" s="1"/>
  <c r="I54" i="11"/>
  <c r="J54" i="11" s="1"/>
  <c r="I62" i="11"/>
  <c r="J62" i="11" s="1"/>
  <c r="I70" i="11"/>
  <c r="J70" i="11" s="1"/>
  <c r="I78" i="11"/>
  <c r="J78" i="11" s="1"/>
  <c r="I86" i="11"/>
  <c r="J86" i="11" s="1"/>
  <c r="I94" i="11"/>
  <c r="J94" i="11" s="1"/>
  <c r="I102" i="11"/>
  <c r="J102" i="11" s="1"/>
  <c r="I110" i="11"/>
  <c r="J110" i="11" s="1"/>
  <c r="I118" i="11"/>
  <c r="J118" i="11" s="1"/>
  <c r="I34" i="11"/>
  <c r="J34" i="11" s="1"/>
  <c r="I39" i="11"/>
  <c r="J39" i="11" s="1"/>
  <c r="I47" i="11"/>
  <c r="J47" i="11" s="1"/>
  <c r="I55" i="11"/>
  <c r="J55" i="11" s="1"/>
  <c r="I63" i="11"/>
  <c r="J63" i="11" s="1"/>
  <c r="I71" i="11"/>
  <c r="J71" i="11" s="1"/>
  <c r="I79" i="11"/>
  <c r="J79" i="11" s="1"/>
  <c r="I87" i="11"/>
  <c r="J87" i="11" s="1"/>
  <c r="I95" i="11"/>
  <c r="J95" i="11" s="1"/>
  <c r="I103" i="11"/>
  <c r="J103" i="11" s="1"/>
  <c r="I111" i="11"/>
  <c r="J111" i="11" s="1"/>
  <c r="I119" i="11"/>
  <c r="J119" i="11" s="1"/>
  <c r="I52" i="11"/>
  <c r="J52" i="11" s="1"/>
  <c r="I84" i="11"/>
  <c r="J84" i="11" s="1"/>
  <c r="I108" i="11"/>
  <c r="J108" i="11" s="1"/>
  <c r="I37" i="11"/>
  <c r="J37" i="11" s="1"/>
  <c r="I61" i="11"/>
  <c r="J61" i="11" s="1"/>
  <c r="I77" i="11"/>
  <c r="J77" i="11" s="1"/>
  <c r="I101" i="11"/>
  <c r="J101" i="11" s="1"/>
  <c r="R28" i="11"/>
  <c r="P28" i="11"/>
  <c r="P29" i="11" s="1"/>
  <c r="O34" i="11" s="1"/>
  <c r="P34" i="11" s="1"/>
  <c r="L28" i="11"/>
  <c r="L29" i="11" s="1"/>
  <c r="K34" i="11" s="1"/>
  <c r="L34" i="11" s="1"/>
  <c r="N28" i="11"/>
  <c r="J126" i="11" l="1"/>
  <c r="J127" i="11"/>
  <c r="K121" i="11"/>
  <c r="L121" i="11" s="1"/>
  <c r="K117" i="11"/>
  <c r="L117" i="11" s="1"/>
  <c r="K113" i="11"/>
  <c r="L113" i="11" s="1"/>
  <c r="K109" i="11"/>
  <c r="L109" i="11" s="1"/>
  <c r="K105" i="11"/>
  <c r="L105" i="11" s="1"/>
  <c r="K101" i="11"/>
  <c r="L101" i="11" s="1"/>
  <c r="K97" i="11"/>
  <c r="L97" i="11" s="1"/>
  <c r="K93" i="11"/>
  <c r="L93" i="11" s="1"/>
  <c r="K89" i="11"/>
  <c r="L89" i="11" s="1"/>
  <c r="K85" i="11"/>
  <c r="L85" i="11" s="1"/>
  <c r="K81" i="11"/>
  <c r="L81" i="11" s="1"/>
  <c r="K77" i="11"/>
  <c r="L77" i="11" s="1"/>
  <c r="K73" i="11"/>
  <c r="L73" i="11" s="1"/>
  <c r="K69" i="11"/>
  <c r="L69" i="11" s="1"/>
  <c r="K65" i="11"/>
  <c r="L65" i="11" s="1"/>
  <c r="K61" i="11"/>
  <c r="L61" i="11" s="1"/>
  <c r="K57" i="11"/>
  <c r="L57" i="11" s="1"/>
  <c r="K53" i="11"/>
  <c r="L53" i="11" s="1"/>
  <c r="K49" i="11"/>
  <c r="L49" i="11" s="1"/>
  <c r="K45" i="11"/>
  <c r="L45" i="11" s="1"/>
  <c r="K41" i="11"/>
  <c r="L41" i="11" s="1"/>
  <c r="K37" i="11"/>
  <c r="L37" i="11" s="1"/>
  <c r="K120" i="11"/>
  <c r="L120" i="11" s="1"/>
  <c r="K116" i="11"/>
  <c r="L116" i="11" s="1"/>
  <c r="K112" i="11"/>
  <c r="L112" i="11" s="1"/>
  <c r="K108" i="11"/>
  <c r="L108" i="11" s="1"/>
  <c r="K104" i="11"/>
  <c r="L104" i="11" s="1"/>
  <c r="K100" i="11"/>
  <c r="L100" i="11" s="1"/>
  <c r="K96" i="11"/>
  <c r="L96" i="11" s="1"/>
  <c r="K92" i="11"/>
  <c r="L92" i="11" s="1"/>
  <c r="K88" i="11"/>
  <c r="L88" i="11" s="1"/>
  <c r="K84" i="11"/>
  <c r="L84" i="11" s="1"/>
  <c r="K80" i="11"/>
  <c r="L80" i="11" s="1"/>
  <c r="K76" i="11"/>
  <c r="L76" i="11" s="1"/>
  <c r="K72" i="11"/>
  <c r="L72" i="11" s="1"/>
  <c r="K68" i="11"/>
  <c r="L68" i="11" s="1"/>
  <c r="K64" i="11"/>
  <c r="L64" i="11" s="1"/>
  <c r="K60" i="11"/>
  <c r="L60" i="11" s="1"/>
  <c r="K56" i="11"/>
  <c r="L56" i="11" s="1"/>
  <c r="K52" i="11"/>
  <c r="L52" i="11" s="1"/>
  <c r="K48" i="11"/>
  <c r="L48" i="11" s="1"/>
  <c r="K44" i="11"/>
  <c r="L44" i="11" s="1"/>
  <c r="K40" i="11"/>
  <c r="L40" i="11" s="1"/>
  <c r="K36" i="11"/>
  <c r="L36" i="11" s="1"/>
  <c r="K123" i="11"/>
  <c r="L123" i="11" s="1"/>
  <c r="K119" i="11"/>
  <c r="L119" i="11" s="1"/>
  <c r="K115" i="11"/>
  <c r="L115" i="11" s="1"/>
  <c r="K111" i="11"/>
  <c r="L111" i="11" s="1"/>
  <c r="K107" i="11"/>
  <c r="L107" i="11" s="1"/>
  <c r="K103" i="11"/>
  <c r="L103" i="11" s="1"/>
  <c r="K99" i="11"/>
  <c r="L99" i="11" s="1"/>
  <c r="K95" i="11"/>
  <c r="L95" i="11" s="1"/>
  <c r="K91" i="11"/>
  <c r="L91" i="11" s="1"/>
  <c r="K87" i="11"/>
  <c r="L87" i="11" s="1"/>
  <c r="K83" i="11"/>
  <c r="L83" i="11" s="1"/>
  <c r="K79" i="11"/>
  <c r="L79" i="11" s="1"/>
  <c r="K75" i="11"/>
  <c r="L75" i="11" s="1"/>
  <c r="K71" i="11"/>
  <c r="L71" i="11" s="1"/>
  <c r="K67" i="11"/>
  <c r="L67" i="11" s="1"/>
  <c r="K63" i="11"/>
  <c r="L63" i="11" s="1"/>
  <c r="K59" i="11"/>
  <c r="L59" i="11" s="1"/>
  <c r="K55" i="11"/>
  <c r="L55" i="11" s="1"/>
  <c r="K51" i="11"/>
  <c r="L51" i="11" s="1"/>
  <c r="K47" i="11"/>
  <c r="L47" i="11" s="1"/>
  <c r="K43" i="11"/>
  <c r="L43" i="11" s="1"/>
  <c r="K39" i="11"/>
  <c r="L39" i="11" s="1"/>
  <c r="K35" i="11"/>
  <c r="L35" i="11" s="1"/>
  <c r="K122" i="11"/>
  <c r="L122" i="11" s="1"/>
  <c r="K114" i="11"/>
  <c r="L114" i="11" s="1"/>
  <c r="K110" i="11"/>
  <c r="L110" i="11" s="1"/>
  <c r="K106" i="11"/>
  <c r="L106" i="11" s="1"/>
  <c r="K102" i="11"/>
  <c r="L102" i="11" s="1"/>
  <c r="K98" i="11"/>
  <c r="L98" i="11" s="1"/>
  <c r="K90" i="11"/>
  <c r="L90" i="11" s="1"/>
  <c r="K82" i="11"/>
  <c r="L82" i="11" s="1"/>
  <c r="K74" i="11"/>
  <c r="L74" i="11" s="1"/>
  <c r="K66" i="11"/>
  <c r="L66" i="11" s="1"/>
  <c r="K58" i="11"/>
  <c r="L58" i="11" s="1"/>
  <c r="K50" i="11"/>
  <c r="L50" i="11" s="1"/>
  <c r="K42" i="11"/>
  <c r="L42" i="11" s="1"/>
  <c r="K118" i="11"/>
  <c r="L118" i="11" s="1"/>
  <c r="K94" i="11"/>
  <c r="L94" i="11" s="1"/>
  <c r="K86" i="11"/>
  <c r="L86" i="11" s="1"/>
  <c r="K78" i="11"/>
  <c r="L78" i="11" s="1"/>
  <c r="K70" i="11"/>
  <c r="L70" i="11" s="1"/>
  <c r="K62" i="11"/>
  <c r="L62" i="11" s="1"/>
  <c r="K54" i="11"/>
  <c r="L54" i="11" s="1"/>
  <c r="K46" i="11"/>
  <c r="L46" i="11" s="1"/>
  <c r="K38" i="11"/>
  <c r="L38" i="11" s="1"/>
  <c r="O41" i="11"/>
  <c r="P41" i="11" s="1"/>
  <c r="O49" i="11"/>
  <c r="P49" i="11" s="1"/>
  <c r="O57" i="11"/>
  <c r="P57" i="11" s="1"/>
  <c r="O65" i="11"/>
  <c r="P65" i="11" s="1"/>
  <c r="O73" i="11"/>
  <c r="P73" i="11" s="1"/>
  <c r="O81" i="11"/>
  <c r="P81" i="11" s="1"/>
  <c r="O89" i="11"/>
  <c r="P89" i="11" s="1"/>
  <c r="O97" i="11"/>
  <c r="P97" i="11" s="1"/>
  <c r="O105" i="11"/>
  <c r="P105" i="11" s="1"/>
  <c r="O113" i="11"/>
  <c r="P113" i="11" s="1"/>
  <c r="O121" i="11"/>
  <c r="P121" i="11" s="1"/>
  <c r="O42" i="11"/>
  <c r="P42" i="11" s="1"/>
  <c r="O50" i="11"/>
  <c r="P50" i="11" s="1"/>
  <c r="O58" i="11"/>
  <c r="P58" i="11" s="1"/>
  <c r="O66" i="11"/>
  <c r="P66" i="11" s="1"/>
  <c r="O74" i="11"/>
  <c r="P74" i="11" s="1"/>
  <c r="O82" i="11"/>
  <c r="P82" i="11" s="1"/>
  <c r="O90" i="11"/>
  <c r="P90" i="11" s="1"/>
  <c r="O98" i="11"/>
  <c r="P98" i="11" s="1"/>
  <c r="O106" i="11"/>
  <c r="P106" i="11" s="1"/>
  <c r="O114" i="11"/>
  <c r="P114" i="11" s="1"/>
  <c r="O122" i="11"/>
  <c r="P122" i="11" s="1"/>
  <c r="O35" i="11"/>
  <c r="P35" i="11" s="1"/>
  <c r="O43" i="11"/>
  <c r="P43" i="11" s="1"/>
  <c r="O51" i="11"/>
  <c r="P51" i="11" s="1"/>
  <c r="O59" i="11"/>
  <c r="P59" i="11" s="1"/>
  <c r="O67" i="11"/>
  <c r="P67" i="11" s="1"/>
  <c r="O75" i="11"/>
  <c r="P75" i="11" s="1"/>
  <c r="O83" i="11"/>
  <c r="P83" i="11" s="1"/>
  <c r="O91" i="11"/>
  <c r="P91" i="11" s="1"/>
  <c r="O99" i="11"/>
  <c r="P99" i="11" s="1"/>
  <c r="O107" i="11"/>
  <c r="P107" i="11" s="1"/>
  <c r="O115" i="11"/>
  <c r="P115" i="11" s="1"/>
  <c r="O123" i="11"/>
  <c r="P123" i="11" s="1"/>
  <c r="O36" i="11"/>
  <c r="P36" i="11" s="1"/>
  <c r="O44" i="11"/>
  <c r="P44" i="11" s="1"/>
  <c r="O52" i="11"/>
  <c r="P52" i="11" s="1"/>
  <c r="O60" i="11"/>
  <c r="P60" i="11" s="1"/>
  <c r="O68" i="11"/>
  <c r="P68" i="11" s="1"/>
  <c r="O76" i="11"/>
  <c r="P76" i="11" s="1"/>
  <c r="O84" i="11"/>
  <c r="P84" i="11" s="1"/>
  <c r="O92" i="11"/>
  <c r="P92" i="11" s="1"/>
  <c r="O100" i="11"/>
  <c r="P100" i="11" s="1"/>
  <c r="O108" i="11"/>
  <c r="P108" i="11" s="1"/>
  <c r="O116" i="11"/>
  <c r="P116" i="11" s="1"/>
  <c r="O37" i="11"/>
  <c r="P37" i="11" s="1"/>
  <c r="O45" i="11"/>
  <c r="P45" i="11" s="1"/>
  <c r="O53" i="11"/>
  <c r="P53" i="11" s="1"/>
  <c r="O61" i="11"/>
  <c r="P61" i="11" s="1"/>
  <c r="O69" i="11"/>
  <c r="P69" i="11" s="1"/>
  <c r="O77" i="11"/>
  <c r="P77" i="11" s="1"/>
  <c r="O85" i="11"/>
  <c r="P85" i="11" s="1"/>
  <c r="O93" i="11"/>
  <c r="P93" i="11" s="1"/>
  <c r="O101" i="11"/>
  <c r="P101" i="11" s="1"/>
  <c r="O109" i="11"/>
  <c r="P109" i="11" s="1"/>
  <c r="O117" i="11"/>
  <c r="P117" i="11" s="1"/>
  <c r="O40" i="11"/>
  <c r="P40" i="11" s="1"/>
  <c r="O56" i="11"/>
  <c r="P56" i="11" s="1"/>
  <c r="O72" i="11"/>
  <c r="P72" i="11" s="1"/>
  <c r="O88" i="11"/>
  <c r="P88" i="11" s="1"/>
  <c r="O104" i="11"/>
  <c r="P104" i="11" s="1"/>
  <c r="O120" i="11"/>
  <c r="P120" i="11" s="1"/>
  <c r="O38" i="11"/>
  <c r="P38" i="11" s="1"/>
  <c r="O46" i="11"/>
  <c r="P46" i="11" s="1"/>
  <c r="O54" i="11"/>
  <c r="P54" i="11" s="1"/>
  <c r="O62" i="11"/>
  <c r="P62" i="11" s="1"/>
  <c r="O70" i="11"/>
  <c r="P70" i="11" s="1"/>
  <c r="O78" i="11"/>
  <c r="P78" i="11" s="1"/>
  <c r="O86" i="11"/>
  <c r="P86" i="11" s="1"/>
  <c r="O94" i="11"/>
  <c r="P94" i="11" s="1"/>
  <c r="O102" i="11"/>
  <c r="P102" i="11" s="1"/>
  <c r="O110" i="11"/>
  <c r="P110" i="11" s="1"/>
  <c r="O118" i="11"/>
  <c r="P118" i="11" s="1"/>
  <c r="O48" i="11"/>
  <c r="P48" i="11" s="1"/>
  <c r="O64" i="11"/>
  <c r="P64" i="11" s="1"/>
  <c r="O80" i="11"/>
  <c r="P80" i="11" s="1"/>
  <c r="O96" i="11"/>
  <c r="P96" i="11" s="1"/>
  <c r="O112" i="11"/>
  <c r="P112" i="11" s="1"/>
  <c r="O39" i="11"/>
  <c r="P39" i="11" s="1"/>
  <c r="O47" i="11"/>
  <c r="P47" i="11" s="1"/>
  <c r="O55" i="11"/>
  <c r="P55" i="11" s="1"/>
  <c r="O63" i="11"/>
  <c r="P63" i="11" s="1"/>
  <c r="O71" i="11"/>
  <c r="P71" i="11" s="1"/>
  <c r="O79" i="11"/>
  <c r="P79" i="11" s="1"/>
  <c r="O87" i="11"/>
  <c r="P87" i="11" s="1"/>
  <c r="O95" i="11"/>
  <c r="P95" i="11" s="1"/>
  <c r="O103" i="11"/>
  <c r="P103" i="11" s="1"/>
  <c r="O111" i="11"/>
  <c r="P111" i="11" s="1"/>
  <c r="O119" i="11"/>
  <c r="P119" i="11" s="1"/>
  <c r="R29" i="11"/>
  <c r="Q34" i="11" s="1"/>
  <c r="R34" i="11" s="1"/>
  <c r="N29" i="11"/>
  <c r="M34" i="11" s="1"/>
  <c r="N34" i="11" s="1"/>
  <c r="L126" i="11" l="1"/>
  <c r="J128" i="11"/>
  <c r="Q42" i="11"/>
  <c r="R42" i="11" s="1"/>
  <c r="Q50" i="11"/>
  <c r="R50" i="11" s="1"/>
  <c r="Q58" i="11"/>
  <c r="R58" i="11" s="1"/>
  <c r="Q66" i="11"/>
  <c r="R66" i="11" s="1"/>
  <c r="Q74" i="11"/>
  <c r="R74" i="11" s="1"/>
  <c r="Q82" i="11"/>
  <c r="R82" i="11" s="1"/>
  <c r="Q90" i="11"/>
  <c r="R90" i="11" s="1"/>
  <c r="Q98" i="11"/>
  <c r="R98" i="11" s="1"/>
  <c r="Q106" i="11"/>
  <c r="R106" i="11" s="1"/>
  <c r="Q114" i="11"/>
  <c r="R114" i="11" s="1"/>
  <c r="Q122" i="11"/>
  <c r="R122" i="11" s="1"/>
  <c r="Q81" i="11"/>
  <c r="R81" i="11" s="1"/>
  <c r="Q35" i="11"/>
  <c r="R35" i="11" s="1"/>
  <c r="Q43" i="11"/>
  <c r="R43" i="11" s="1"/>
  <c r="Q51" i="11"/>
  <c r="R51" i="11" s="1"/>
  <c r="Q59" i="11"/>
  <c r="R59" i="11" s="1"/>
  <c r="Q67" i="11"/>
  <c r="R67" i="11" s="1"/>
  <c r="Q75" i="11"/>
  <c r="R75" i="11" s="1"/>
  <c r="Q83" i="11"/>
  <c r="R83" i="11" s="1"/>
  <c r="Q91" i="11"/>
  <c r="R91" i="11" s="1"/>
  <c r="Q99" i="11"/>
  <c r="R99" i="11" s="1"/>
  <c r="Q107" i="11"/>
  <c r="R107" i="11" s="1"/>
  <c r="Q115" i="11"/>
  <c r="R115" i="11" s="1"/>
  <c r="Q123" i="11"/>
  <c r="R123" i="11" s="1"/>
  <c r="Q73" i="11"/>
  <c r="R73" i="11" s="1"/>
  <c r="Q36" i="11"/>
  <c r="R36" i="11" s="1"/>
  <c r="Q44" i="11"/>
  <c r="R44" i="11" s="1"/>
  <c r="Q52" i="11"/>
  <c r="R52" i="11" s="1"/>
  <c r="Q60" i="11"/>
  <c r="R60" i="11" s="1"/>
  <c r="Q68" i="11"/>
  <c r="R68" i="11" s="1"/>
  <c r="Q76" i="11"/>
  <c r="R76" i="11" s="1"/>
  <c r="Q84" i="11"/>
  <c r="R84" i="11" s="1"/>
  <c r="Q92" i="11"/>
  <c r="R92" i="11" s="1"/>
  <c r="Q100" i="11"/>
  <c r="R100" i="11" s="1"/>
  <c r="Q108" i="11"/>
  <c r="R108" i="11" s="1"/>
  <c r="Q116" i="11"/>
  <c r="R116" i="11" s="1"/>
  <c r="Q89" i="11"/>
  <c r="R89" i="11" s="1"/>
  <c r="Q37" i="11"/>
  <c r="R37" i="11" s="1"/>
  <c r="Q45" i="11"/>
  <c r="R45" i="11" s="1"/>
  <c r="Q53" i="11"/>
  <c r="R53" i="11" s="1"/>
  <c r="Q61" i="11"/>
  <c r="R61" i="11" s="1"/>
  <c r="Q69" i="11"/>
  <c r="R69" i="11" s="1"/>
  <c r="Q77" i="11"/>
  <c r="R77" i="11" s="1"/>
  <c r="Q85" i="11"/>
  <c r="R85" i="11" s="1"/>
  <c r="Q93" i="11"/>
  <c r="R93" i="11" s="1"/>
  <c r="Q101" i="11"/>
  <c r="R101" i="11" s="1"/>
  <c r="Q109" i="11"/>
  <c r="R109" i="11" s="1"/>
  <c r="Q117" i="11"/>
  <c r="R117" i="11" s="1"/>
  <c r="Q57" i="11"/>
  <c r="R57" i="11" s="1"/>
  <c r="Q38" i="11"/>
  <c r="R38" i="11" s="1"/>
  <c r="Q46" i="11"/>
  <c r="R46" i="11" s="1"/>
  <c r="Q54" i="11"/>
  <c r="R54" i="11" s="1"/>
  <c r="Q62" i="11"/>
  <c r="R62" i="11" s="1"/>
  <c r="Q70" i="11"/>
  <c r="R70" i="11" s="1"/>
  <c r="Q78" i="11"/>
  <c r="R78" i="11" s="1"/>
  <c r="Q86" i="11"/>
  <c r="R86" i="11" s="1"/>
  <c r="Q94" i="11"/>
  <c r="R94" i="11" s="1"/>
  <c r="Q102" i="11"/>
  <c r="R102" i="11" s="1"/>
  <c r="Q110" i="11"/>
  <c r="R110" i="11" s="1"/>
  <c r="Q118" i="11"/>
  <c r="R118" i="11" s="1"/>
  <c r="Q65" i="11"/>
  <c r="R65" i="11" s="1"/>
  <c r="Q97" i="11"/>
  <c r="R97" i="11" s="1"/>
  <c r="Q113" i="11"/>
  <c r="R113" i="11" s="1"/>
  <c r="Q39" i="11"/>
  <c r="R39" i="11" s="1"/>
  <c r="Q47" i="11"/>
  <c r="R47" i="11" s="1"/>
  <c r="Q55" i="11"/>
  <c r="R55" i="11" s="1"/>
  <c r="Q63" i="11"/>
  <c r="R63" i="11" s="1"/>
  <c r="Q71" i="11"/>
  <c r="R71" i="11" s="1"/>
  <c r="Q79" i="11"/>
  <c r="R79" i="11" s="1"/>
  <c r="Q87" i="11"/>
  <c r="R87" i="11" s="1"/>
  <c r="Q95" i="11"/>
  <c r="R95" i="11" s="1"/>
  <c r="Q103" i="11"/>
  <c r="R103" i="11" s="1"/>
  <c r="Q111" i="11"/>
  <c r="R111" i="11" s="1"/>
  <c r="Q119" i="11"/>
  <c r="R119" i="11" s="1"/>
  <c r="Q49" i="11"/>
  <c r="R49" i="11" s="1"/>
  <c r="Q105" i="11"/>
  <c r="R105" i="11" s="1"/>
  <c r="Q121" i="11"/>
  <c r="R121" i="11" s="1"/>
  <c r="Q40" i="11"/>
  <c r="R40" i="11" s="1"/>
  <c r="Q48" i="11"/>
  <c r="R48" i="11" s="1"/>
  <c r="Q56" i="11"/>
  <c r="R56" i="11" s="1"/>
  <c r="Q64" i="11"/>
  <c r="R64" i="11" s="1"/>
  <c r="Q72" i="11"/>
  <c r="R72" i="11" s="1"/>
  <c r="Q80" i="11"/>
  <c r="R80" i="11" s="1"/>
  <c r="Q88" i="11"/>
  <c r="R88" i="11" s="1"/>
  <c r="Q96" i="11"/>
  <c r="R96" i="11" s="1"/>
  <c r="Q104" i="11"/>
  <c r="R104" i="11" s="1"/>
  <c r="Q112" i="11"/>
  <c r="R112" i="11" s="1"/>
  <c r="Q120" i="11"/>
  <c r="R120" i="11" s="1"/>
  <c r="Q41" i="11"/>
  <c r="R41" i="11" s="1"/>
  <c r="M40" i="11"/>
  <c r="N40" i="11" s="1"/>
  <c r="M48" i="11"/>
  <c r="N48" i="11" s="1"/>
  <c r="M56" i="11"/>
  <c r="N56" i="11" s="1"/>
  <c r="M64" i="11"/>
  <c r="N64" i="11" s="1"/>
  <c r="M72" i="11"/>
  <c r="N72" i="11" s="1"/>
  <c r="M80" i="11"/>
  <c r="N80" i="11" s="1"/>
  <c r="M88" i="11"/>
  <c r="N88" i="11" s="1"/>
  <c r="M96" i="11"/>
  <c r="N96" i="11" s="1"/>
  <c r="M104" i="11"/>
  <c r="N104" i="11" s="1"/>
  <c r="M112" i="11"/>
  <c r="N112" i="11" s="1"/>
  <c r="M120" i="11"/>
  <c r="N120" i="11" s="1"/>
  <c r="M41" i="11"/>
  <c r="N41" i="11" s="1"/>
  <c r="M49" i="11"/>
  <c r="N49" i="11" s="1"/>
  <c r="M57" i="11"/>
  <c r="N57" i="11" s="1"/>
  <c r="M65" i="11"/>
  <c r="N65" i="11" s="1"/>
  <c r="M73" i="11"/>
  <c r="N73" i="11" s="1"/>
  <c r="M81" i="11"/>
  <c r="N81" i="11" s="1"/>
  <c r="M89" i="11"/>
  <c r="N89" i="11" s="1"/>
  <c r="M97" i="11"/>
  <c r="N97" i="11" s="1"/>
  <c r="M105" i="11"/>
  <c r="N105" i="11" s="1"/>
  <c r="M113" i="11"/>
  <c r="N113" i="11" s="1"/>
  <c r="M121" i="11"/>
  <c r="N121" i="11" s="1"/>
  <c r="M42" i="11"/>
  <c r="N42" i="11" s="1"/>
  <c r="M50" i="11"/>
  <c r="N50" i="11" s="1"/>
  <c r="M58" i="11"/>
  <c r="N58" i="11" s="1"/>
  <c r="M66" i="11"/>
  <c r="N66" i="11" s="1"/>
  <c r="M74" i="11"/>
  <c r="N74" i="11" s="1"/>
  <c r="M82" i="11"/>
  <c r="N82" i="11" s="1"/>
  <c r="M90" i="11"/>
  <c r="N90" i="11" s="1"/>
  <c r="M98" i="11"/>
  <c r="N98" i="11" s="1"/>
  <c r="M106" i="11"/>
  <c r="N106" i="11" s="1"/>
  <c r="M114" i="11"/>
  <c r="N114" i="11" s="1"/>
  <c r="M122" i="11"/>
  <c r="N122" i="11" s="1"/>
  <c r="M35" i="11"/>
  <c r="N35" i="11" s="1"/>
  <c r="M43" i="11"/>
  <c r="N43" i="11" s="1"/>
  <c r="M51" i="11"/>
  <c r="N51" i="11" s="1"/>
  <c r="M59" i="11"/>
  <c r="N59" i="11" s="1"/>
  <c r="M67" i="11"/>
  <c r="N67" i="11" s="1"/>
  <c r="M75" i="11"/>
  <c r="N75" i="11" s="1"/>
  <c r="M83" i="11"/>
  <c r="N83" i="11" s="1"/>
  <c r="M91" i="11"/>
  <c r="N91" i="11" s="1"/>
  <c r="M99" i="11"/>
  <c r="N99" i="11" s="1"/>
  <c r="M107" i="11"/>
  <c r="N107" i="11" s="1"/>
  <c r="M115" i="11"/>
  <c r="N115" i="11" s="1"/>
  <c r="M123" i="11"/>
  <c r="N123" i="11" s="1"/>
  <c r="M36" i="11"/>
  <c r="N36" i="11" s="1"/>
  <c r="M44" i="11"/>
  <c r="N44" i="11" s="1"/>
  <c r="M52" i="11"/>
  <c r="N52" i="11" s="1"/>
  <c r="M60" i="11"/>
  <c r="N60" i="11" s="1"/>
  <c r="M68" i="11"/>
  <c r="N68" i="11" s="1"/>
  <c r="M76" i="11"/>
  <c r="N76" i="11" s="1"/>
  <c r="M84" i="11"/>
  <c r="N84" i="11" s="1"/>
  <c r="M92" i="11"/>
  <c r="N92" i="11" s="1"/>
  <c r="M100" i="11"/>
  <c r="N100" i="11" s="1"/>
  <c r="M108" i="11"/>
  <c r="N108" i="11" s="1"/>
  <c r="M116" i="11"/>
  <c r="N116" i="11" s="1"/>
  <c r="M47" i="11"/>
  <c r="N47" i="11" s="1"/>
  <c r="M63" i="11"/>
  <c r="N63" i="11" s="1"/>
  <c r="M79" i="11"/>
  <c r="N79" i="11" s="1"/>
  <c r="M95" i="11"/>
  <c r="N95" i="11" s="1"/>
  <c r="M111" i="11"/>
  <c r="N111" i="11" s="1"/>
  <c r="M37" i="11"/>
  <c r="N37" i="11" s="1"/>
  <c r="M45" i="11"/>
  <c r="N45" i="11" s="1"/>
  <c r="M53" i="11"/>
  <c r="N53" i="11" s="1"/>
  <c r="M61" i="11"/>
  <c r="N61" i="11" s="1"/>
  <c r="M69" i="11"/>
  <c r="N69" i="11" s="1"/>
  <c r="M77" i="11"/>
  <c r="N77" i="11" s="1"/>
  <c r="M85" i="11"/>
  <c r="N85" i="11" s="1"/>
  <c r="M93" i="11"/>
  <c r="N93" i="11" s="1"/>
  <c r="M101" i="11"/>
  <c r="N101" i="11" s="1"/>
  <c r="M109" i="11"/>
  <c r="N109" i="11" s="1"/>
  <c r="M117" i="11"/>
  <c r="N117" i="11" s="1"/>
  <c r="M39" i="11"/>
  <c r="N39" i="11" s="1"/>
  <c r="M55" i="11"/>
  <c r="N55" i="11" s="1"/>
  <c r="M71" i="11"/>
  <c r="N71" i="11" s="1"/>
  <c r="M87" i="11"/>
  <c r="N87" i="11" s="1"/>
  <c r="M103" i="11"/>
  <c r="N103" i="11" s="1"/>
  <c r="M119" i="11"/>
  <c r="N119" i="11" s="1"/>
  <c r="M38" i="11"/>
  <c r="N38" i="11" s="1"/>
  <c r="M46" i="11"/>
  <c r="N46" i="11" s="1"/>
  <c r="M54" i="11"/>
  <c r="N54" i="11" s="1"/>
  <c r="M62" i="11"/>
  <c r="N62" i="11" s="1"/>
  <c r="M70" i="11"/>
  <c r="N70" i="11" s="1"/>
  <c r="M78" i="11"/>
  <c r="N78" i="11" s="1"/>
  <c r="M86" i="11"/>
  <c r="N86" i="11" s="1"/>
  <c r="M94" i="11"/>
  <c r="N94" i="11" s="1"/>
  <c r="M102" i="11"/>
  <c r="N102" i="11" s="1"/>
  <c r="M110" i="11"/>
  <c r="N110" i="11" s="1"/>
  <c r="M118" i="11"/>
  <c r="N118" i="11" s="1"/>
  <c r="P127" i="11"/>
  <c r="L127" i="11"/>
  <c r="P126" i="11" a="1"/>
  <c r="P126" i="11" s="1"/>
  <c r="L128" i="11" l="1"/>
  <c r="H134" i="11" s="1"/>
  <c r="J129" i="11"/>
  <c r="N126" i="11" a="1"/>
  <c r="N126" i="11" s="1"/>
  <c r="R126" i="11" a="1"/>
  <c r="R127" i="11"/>
  <c r="N127" i="11"/>
  <c r="R126" i="11"/>
  <c r="P128" i="11"/>
  <c r="P129" i="11" s="1"/>
  <c r="R128" i="11" l="1"/>
  <c r="R129" i="11" s="1"/>
  <c r="N128" i="11"/>
  <c r="N129" i="11" s="1"/>
  <c r="L129" i="11"/>
  <c r="G133" i="11" l="1"/>
  <c r="H133" i="11" s="1"/>
  <c r="F6" i="11" l="1"/>
  <c r="B10" i="10" s="1"/>
  <c r="E10" i="10" s="1"/>
</calcChain>
</file>

<file path=xl/sharedStrings.xml><?xml version="1.0" encoding="utf-8"?>
<sst xmlns="http://schemas.openxmlformats.org/spreadsheetml/2006/main" count="859" uniqueCount="584">
  <si>
    <t>English</t>
  </si>
  <si>
    <t>A [mm]</t>
  </si>
  <si>
    <t>B [mm]</t>
  </si>
  <si>
    <t>C [mm]</t>
  </si>
  <si>
    <t>D [mm]</t>
  </si>
  <si>
    <t>E [mm]</t>
  </si>
  <si>
    <t>F [mm]</t>
  </si>
  <si>
    <t>G [mm]</t>
  </si>
  <si>
    <t>[kg]</t>
  </si>
  <si>
    <t>Berechnung Geschirrspülertür</t>
  </si>
  <si>
    <t>Parameter</t>
  </si>
  <si>
    <t>Bezeichnung</t>
  </si>
  <si>
    <t>Wert</t>
  </si>
  <si>
    <t>Einheit</t>
  </si>
  <si>
    <t>Abstand Dekor zu Nullpunkt</t>
  </si>
  <si>
    <t>mm</t>
  </si>
  <si>
    <t>Auswahlfelder und Ergebnisse mehrsprachig</t>
  </si>
  <si>
    <t>Inputs</t>
  </si>
  <si>
    <t>Outputs</t>
  </si>
  <si>
    <t>Sprache</t>
  </si>
  <si>
    <t>Breitennorm</t>
  </si>
  <si>
    <t>Grösse</t>
  </si>
  <si>
    <t>Dekortyp</t>
  </si>
  <si>
    <t>Empfohlene Federn</t>
  </si>
  <si>
    <t>Kollision mit Sockelblende</t>
  </si>
  <si>
    <t>Kollision mit Gerätesockel</t>
  </si>
  <si>
    <t>Anzahl Kollisionen</t>
  </si>
  <si>
    <t>Sprachvarianten</t>
  </si>
  <si>
    <t>Auswahl  / Anzeige</t>
  </si>
  <si>
    <t>Deutsch</t>
  </si>
  <si>
    <t>Français</t>
  </si>
  <si>
    <t>Italiano</t>
  </si>
  <si>
    <t>Gerätebreite</t>
  </si>
  <si>
    <t>Standard width</t>
  </si>
  <si>
    <t>Norme largeur</t>
  </si>
  <si>
    <t>Standard di larghezza</t>
  </si>
  <si>
    <t>55 cm</t>
  </si>
  <si>
    <t>60 cm</t>
  </si>
  <si>
    <t>Gerätehöhe</t>
  </si>
  <si>
    <t>Size</t>
  </si>
  <si>
    <t>Grandeur</t>
  </si>
  <si>
    <t>Grandezza</t>
  </si>
  <si>
    <t>Standard</t>
  </si>
  <si>
    <t>Grossraum</t>
  </si>
  <si>
    <t>Large capacity</t>
  </si>
  <si>
    <t>Grand volume</t>
  </si>
  <si>
    <t>Vano ampio</t>
  </si>
  <si>
    <t>Decor panel type</t>
  </si>
  <si>
    <t>Type de décor</t>
  </si>
  <si>
    <t>Tipo di decorazione</t>
  </si>
  <si>
    <t>Homogen</t>
  </si>
  <si>
    <t>Homogenous</t>
  </si>
  <si>
    <t>Homogène</t>
  </si>
  <si>
    <t>Omogenea</t>
  </si>
  <si>
    <t>Nicht homogen</t>
  </si>
  <si>
    <t>Not homogenous</t>
  </si>
  <si>
    <t>Non homogène</t>
  </si>
  <si>
    <t>Non omogenea</t>
  </si>
  <si>
    <t>Recommended springs</t>
  </si>
  <si>
    <t>Ressorts recommandés</t>
  </si>
  <si>
    <t>Molle consigliate</t>
  </si>
  <si>
    <t>Standardfedern</t>
  </si>
  <si>
    <t>Standard springs</t>
  </si>
  <si>
    <t>Ressorts standard</t>
  </si>
  <si>
    <t>Molle standard</t>
  </si>
  <si>
    <t>Stufe 1 blau (Set 1206326)</t>
  </si>
  <si>
    <t>Grade 1 blue (set 1206326)</t>
  </si>
  <si>
    <t>Niveau 1 bleu (Set 1206326)</t>
  </si>
  <si>
    <t>Livello 1 blu (Set 1206326)</t>
  </si>
  <si>
    <t>Stufe 2 gelb (Set 1206327)</t>
  </si>
  <si>
    <t>Grade 2 yellow (set 1206327)</t>
  </si>
  <si>
    <t>Niveau 2 jaune (Set 1206327)</t>
  </si>
  <si>
    <t>Livello 2 giallo (Set 1206327)</t>
  </si>
  <si>
    <t>Stufe 3 grün (Set 1206328)</t>
  </si>
  <si>
    <t>Grade 3 green (set 1206328)</t>
  </si>
  <si>
    <t>Niveau 3 vert (Set 1206328)</t>
  </si>
  <si>
    <t>Livello 3 verde (Set 1206328)</t>
  </si>
  <si>
    <t>Stufe 4 rot (Set 1206329)</t>
  </si>
  <si>
    <t>Grade 4 red (set 1206329)</t>
  </si>
  <si>
    <t>Niveau 4 rouge (Set 1206329)</t>
  </si>
  <si>
    <t>Livello 4 rosso (Set 1206329)</t>
  </si>
  <si>
    <t>Keine passenden Federn verfügbar</t>
  </si>
  <si>
    <t>No suitable springs available</t>
  </si>
  <si>
    <t>Pas de ressorts correspondants disponibles</t>
  </si>
  <si>
    <t>Non sono disponibili molle abbinate</t>
  </si>
  <si>
    <t>Einbau</t>
  </si>
  <si>
    <t>Einbau i.O., keine Kollisionen</t>
  </si>
  <si>
    <t>Installation OK, no collision</t>
  </si>
  <si>
    <t>Encastrement OK, pas de collisions</t>
  </si>
  <si>
    <t>Installazione OK, nessuna collisione</t>
  </si>
  <si>
    <t>Kollision mit der Sockelblende</t>
  </si>
  <si>
    <t>Collision with plinth panel</t>
  </si>
  <si>
    <t>Collision avec le panneau de socle</t>
  </si>
  <si>
    <t>Collisione con  il pannello dello zoccolo</t>
  </si>
  <si>
    <t>Kollision mit dem Gerätesockel</t>
  </si>
  <si>
    <t>Collision with appliance base</t>
  </si>
  <si>
    <t>Collision avec la base de l'appareil</t>
  </si>
  <si>
    <t>Collisione con la base dell'apparecchio</t>
  </si>
  <si>
    <t>Anzeige Zeile 1</t>
  </si>
  <si>
    <t>Anzeige Zeile 2</t>
  </si>
  <si>
    <t>Texte</t>
  </si>
  <si>
    <t>Calculation for dishwasher door</t>
  </si>
  <si>
    <t>Calcul de la porte du lave-vaisselle</t>
  </si>
  <si>
    <t>Calcolo della porta della lavastoviglie</t>
  </si>
  <si>
    <t>Geschirrspüler</t>
  </si>
  <si>
    <t>Dishwasher</t>
  </si>
  <si>
    <t>Lave-vaisselle</t>
  </si>
  <si>
    <t>Lavastoviglie</t>
  </si>
  <si>
    <t>Installation</t>
  </si>
  <si>
    <t>Encastrement</t>
  </si>
  <si>
    <t>Installazione</t>
  </si>
  <si>
    <t>Höhe Sockelblende</t>
  </si>
  <si>
    <t>Plinth panel height</t>
  </si>
  <si>
    <t>Hauteur du panneau de socle</t>
  </si>
  <si>
    <t>Altezza del pannello dello zoccolo</t>
  </si>
  <si>
    <t>Rücksprung</t>
  </si>
  <si>
    <t>Offset</t>
  </si>
  <si>
    <t>Repli</t>
  </si>
  <si>
    <t>Nischenhöhe</t>
  </si>
  <si>
    <t>Niche height</t>
  </si>
  <si>
    <t>Hauteur de la niche</t>
  </si>
  <si>
    <t>Altezza nicchia</t>
  </si>
  <si>
    <t>Dekor</t>
  </si>
  <si>
    <t>Decor panel</t>
  </si>
  <si>
    <t>Décor</t>
  </si>
  <si>
    <t>Decorazione</t>
  </si>
  <si>
    <t>Dekor (Tür offen)</t>
  </si>
  <si>
    <t>Decor panel (with door open)</t>
  </si>
  <si>
    <t>Décor (porte ouverte)</t>
  </si>
  <si>
    <t>Decorazione (porta aperta)</t>
  </si>
  <si>
    <t>Dekor (Tür geschlossen)</t>
  </si>
  <si>
    <t>Decor panel (with door closed)</t>
  </si>
  <si>
    <t>Décor (porte fermée)</t>
  </si>
  <si>
    <t>Decorazione (porta chiusa)</t>
  </si>
  <si>
    <t>Überstand oben</t>
  </si>
  <si>
    <t>Top protrusion</t>
  </si>
  <si>
    <t>Dépassement en haut</t>
  </si>
  <si>
    <t>Sporgenza superiore</t>
  </si>
  <si>
    <t>Länge</t>
  </si>
  <si>
    <t>Length</t>
  </si>
  <si>
    <t>Longueur</t>
  </si>
  <si>
    <t>Lunghezza</t>
  </si>
  <si>
    <t>Abstand zu Boden</t>
  </si>
  <si>
    <t>Distance to floor</t>
  </si>
  <si>
    <t>Distance au sol</t>
  </si>
  <si>
    <t>Distanza dal suolo</t>
  </si>
  <si>
    <t>Dicke</t>
  </si>
  <si>
    <t>Thickness</t>
  </si>
  <si>
    <t>Épaisseur</t>
  </si>
  <si>
    <t>Spessore</t>
  </si>
  <si>
    <t>Gewicht</t>
  </si>
  <si>
    <t>Weight</t>
  </si>
  <si>
    <t>Poids</t>
  </si>
  <si>
    <t>Peso</t>
  </si>
  <si>
    <t>Bewegung Dekor</t>
  </si>
  <si>
    <t>Decor panel movement</t>
  </si>
  <si>
    <t>Mouvement du décor</t>
  </si>
  <si>
    <t>Movimento di decorazione</t>
  </si>
  <si>
    <t>Sockelblende</t>
  </si>
  <si>
    <t>Plinth panel</t>
  </si>
  <si>
    <t>Panneau de socle</t>
  </si>
  <si>
    <t>Pannello dello zoccolo</t>
  </si>
  <si>
    <t>Nische</t>
  </si>
  <si>
    <t>Cabinet</t>
  </si>
  <si>
    <t>Niche</t>
  </si>
  <si>
    <t>Nicchia</t>
  </si>
  <si>
    <t>Gleichmässiges Dekor, z.B. beschichtete Spanplatte</t>
  </si>
  <si>
    <t>Uniform decor panel, e.g. laminated chipboard</t>
  </si>
  <si>
    <t>Décor uniforme, p. ex. panneau de particules revêtu</t>
  </si>
  <si>
    <t>Decorazione uniforma, ad esempio truciolato rivestito</t>
  </si>
  <si>
    <t>Dekor aus mehreren Elementen, z.B. Glas auf Spanplatte</t>
  </si>
  <si>
    <t>Decor panel made of several elements, e.g. glass on chipboard</t>
  </si>
  <si>
    <t>Décor composé de plusieurs éléments, p. ex. verre sur panneau de particules</t>
  </si>
  <si>
    <t>Decorazione composte da più elementi, ad esempio vetro su truciolato</t>
  </si>
  <si>
    <t>Aufgedoppeltes Dekor mit eingelassener Griffleiste, innen ausgespart</t>
  </si>
  <si>
    <t>Double decor panel with recessed handle, recessed on inside</t>
  </si>
  <si>
    <t>Décor doublé avec poignée encastrée, évidée à l'intérieur</t>
  </si>
  <si>
    <t>Doppia decorazione con maniglia incassata, incassata all'interno</t>
  </si>
  <si>
    <t>Eingaben unvollständig</t>
  </si>
  <si>
    <t>Inputs incomplete</t>
  </si>
  <si>
    <t>Entrées incomplètes</t>
  </si>
  <si>
    <t>Ingresso incompleto</t>
  </si>
  <si>
    <t>Auswertung Auswahlfelder</t>
  </si>
  <si>
    <t>Position Dekorschwerpunkt x</t>
  </si>
  <si>
    <t>Verschiebung Dekorschwerpunkt y</t>
  </si>
  <si>
    <t>Abstand Oberkante Blende zu Nullpunkt</t>
  </si>
  <si>
    <t>Türschwerpunkt x</t>
  </si>
  <si>
    <t>Türschwerpunkt y</t>
  </si>
  <si>
    <t>Türgewicht</t>
  </si>
  <si>
    <t>Position Dekorschwerpunkt x (von 0 bis 1)</t>
  </si>
  <si>
    <t>Türberechnung</t>
  </si>
  <si>
    <t>kg</t>
  </si>
  <si>
    <t>Dekorgewicht</t>
  </si>
  <si>
    <t>Länge Dekor</t>
  </si>
  <si>
    <t>Dicke Dekor</t>
  </si>
  <si>
    <t>Berechnung Tür</t>
  </si>
  <si>
    <t>Element</t>
  </si>
  <si>
    <t>x</t>
  </si>
  <si>
    <t>y</t>
  </si>
  <si>
    <t>Tür</t>
  </si>
  <si>
    <t>Total</t>
  </si>
  <si>
    <t>Werte aus EPW0222</t>
  </si>
  <si>
    <t>Definition Moment: Negativ = Schliessend</t>
  </si>
  <si>
    <t>Öffnungswinkel</t>
  </si>
  <si>
    <t>Berechnung Türmoment</t>
  </si>
  <si>
    <t>Output</t>
  </si>
  <si>
    <t>Türnullpunkt</t>
  </si>
  <si>
    <t>Türschwerpunkt</t>
  </si>
  <si>
    <t>Virtuelles Drehzentrum</t>
  </si>
  <si>
    <t>Türmoment</t>
  </si>
  <si>
    <t>Sin</t>
  </si>
  <si>
    <t>Cos</t>
  </si>
  <si>
    <t>Berechnung</t>
  </si>
  <si>
    <t>Gerätegrösse</t>
  </si>
  <si>
    <t>Empfohlene Feder</t>
  </si>
  <si>
    <t>Definition Standardfedern</t>
  </si>
  <si>
    <t>N/mm</t>
  </si>
  <si>
    <t>Max. Vorspannweg</t>
  </si>
  <si>
    <t>Federrate</t>
  </si>
  <si>
    <t>Innere Vorspannung</t>
  </si>
  <si>
    <t>Mindestvorspannweg</t>
  </si>
  <si>
    <t>Vorspannung min</t>
  </si>
  <si>
    <t>Vorspannung max</t>
  </si>
  <si>
    <t>N</t>
  </si>
  <si>
    <t>Benötigte Federkraft</t>
  </si>
  <si>
    <t>Hebellänge Seil</t>
  </si>
  <si>
    <t>Federkraft</t>
  </si>
  <si>
    <t>Res. Moment</t>
  </si>
  <si>
    <t>Nm</t>
  </si>
  <si>
    <t>Grenzwert resultierendes Moment gemittelt:</t>
  </si>
  <si>
    <t>Max. resultierendes Moment</t>
  </si>
  <si>
    <t>Resultierendes Moment gemittelt</t>
  </si>
  <si>
    <t>Kriterien erfüllt?</t>
  </si>
  <si>
    <t>Kollisionsbetrachtung</t>
  </si>
  <si>
    <t>Höhe Nische</t>
  </si>
  <si>
    <t>Höhe Sockel</t>
  </si>
  <si>
    <t>Rücksprung Sockel</t>
  </si>
  <si>
    <t>Punkte</t>
  </si>
  <si>
    <t>°</t>
  </si>
  <si>
    <t>Punkte Nische</t>
  </si>
  <si>
    <t>Unten vorne</t>
  </si>
  <si>
    <t>Unten hinten</t>
  </si>
  <si>
    <t>Oben hinten</t>
  </si>
  <si>
    <t>Oben vorne</t>
  </si>
  <si>
    <t>Punkte Sockel / Sockelblende</t>
  </si>
  <si>
    <t>Mindestabstand zur Sockelblende</t>
  </si>
  <si>
    <t>Ecke unten vorne</t>
  </si>
  <si>
    <t>Grenzwert</t>
  </si>
  <si>
    <t>Ecke oben vorne</t>
  </si>
  <si>
    <t>Unterkante Dekor innen</t>
  </si>
  <si>
    <t>Ende oben hinten</t>
  </si>
  <si>
    <t>Unterkante Dekor aussen</t>
  </si>
  <si>
    <t>Ecke unten hinten</t>
  </si>
  <si>
    <t>Sockel-Ecke</t>
  </si>
  <si>
    <t>Punkte Gerätesockel</t>
  </si>
  <si>
    <t>Minimum</t>
  </si>
  <si>
    <t>Zentrum Radius</t>
  </si>
  <si>
    <t>Mindestabstand zum Gerätesockel</t>
  </si>
  <si>
    <t>Tür-Punkte bei 0°</t>
  </si>
  <si>
    <t>Oberkante Dekor aussen</t>
  </si>
  <si>
    <t>Oberkante Dekor innen</t>
  </si>
  <si>
    <t>Oberkante Blende innen</t>
  </si>
  <si>
    <t>Tür-Punkte bei 88°</t>
  </si>
  <si>
    <t>Geometrie</t>
  </si>
  <si>
    <t>Kollisionsbetrachtung unten</t>
  </si>
  <si>
    <t>Kollisionsbetrachtung oben</t>
  </si>
  <si>
    <t>Ergebnis unten</t>
  </si>
  <si>
    <t>Ergebnis oben</t>
  </si>
  <si>
    <t>Lage</t>
  </si>
  <si>
    <t>Mindestabstand</t>
  </si>
  <si>
    <t>Position</t>
  </si>
  <si>
    <t>Zone</t>
  </si>
  <si>
    <t>Zone 1</t>
  </si>
  <si>
    <t>Zone 2</t>
  </si>
  <si>
    <t>Zone 3</t>
  </si>
  <si>
    <t>Zone 4</t>
  </si>
  <si>
    <t>Gültig</t>
  </si>
  <si>
    <t>- Bild links durch PNG-Bild ersetzt. Die zugeschnittene SVG-Vektorgrafik hat zu einem Bug in Excel Online geführt: Sie verhielt sich so, als wäre sie nicht zugeschnitten. Deshalb konnten keine Eingabefelder angeklickt werden.</t>
  </si>
  <si>
    <t>- Definierte Namen gelöscht. Diese waren bei der Erstellung des Tools aus Versehen "hineingerutscht" und haben auf ein V-ZUG internes Projektlaufwerk verwiesen.</t>
  </si>
  <si>
    <t>Änderungen Revision AB (08.02.2024)</t>
  </si>
  <si>
    <t>Englisch</t>
  </si>
  <si>
    <t>Französisch</t>
  </si>
  <si>
    <t>Italienisch</t>
  </si>
  <si>
    <t>Auswertung Dekortyp</t>
  </si>
  <si>
    <t>Oberkante Blende</t>
  </si>
  <si>
    <t>Kollisionen Zeile 1</t>
  </si>
  <si>
    <t>Kollisionen Zeile 2</t>
  </si>
  <si>
    <t>Anzeigetexte</t>
  </si>
  <si>
    <t>- Parameter "Abstand Türoberkante zu Nische" auf 3mm geändert (Anpassung an Nischengrösse 762). Bild auf "Start"-Blatt entsprechend aktualisiert.</t>
  </si>
  <si>
    <t>Inhalt</t>
  </si>
  <si>
    <t>Kompatibilität</t>
  </si>
  <si>
    <t>Diverses</t>
  </si>
  <si>
    <t>- Funktion XVERWEIS überall ersetzt (entweder durch INDEX + VERGLEICH oder durch SVERWEIS)</t>
  </si>
  <si>
    <t>- Blatt "Auswahlfelder und Texte"</t>
  </si>
  <si>
    <t>- Schrift auf Calibri 11 geändert wie bei den restlichen Blättern</t>
  </si>
  <si>
    <t>- Zusätzliche Zeile mit deutschen Namen aller Sprachen eingefügt. Diese Information könnte in Zukunft hilfreich sein, falls Sprachen wie Chinesisch oder Japanisch eingeführt werden.</t>
  </si>
  <si>
    <t>- Blatt "Parameter und Punkte"</t>
  </si>
  <si>
    <t>- Umbenannt zu "Parameter", da es keine Punkte mehr enthält.</t>
  </si>
  <si>
    <t>- Spalte "Auswahl / Anzeige" als Output (grün) formatiert</t>
  </si>
  <si>
    <t>- Blatt übersichtlicher gestaltet (alle Outputs ausser "normale" Anzeigetexte nach oben)</t>
  </si>
  <si>
    <t>- Blatt "Auswertung Auswahlfelder"</t>
  </si>
  <si>
    <t>- Parameter als Output (grün) formatiert</t>
  </si>
  <si>
    <t>- Überschriften angepasst, da teilweise unzutreffend</t>
  </si>
  <si>
    <t>- Blatt "Kollisionen"</t>
  </si>
  <si>
    <t>- Türdrehpunkt violett formatiert (Werte aus EPW0222)</t>
  </si>
  <si>
    <t>- Legende "Werte aus EPW0222" unterhalb der Inputs eingefügt</t>
  </si>
  <si>
    <t>Änderungshistorie</t>
  </si>
  <si>
    <t>- Alle SVG-Vektorgrafiken durch PNG-Grafiken ersetzt</t>
  </si>
  <si>
    <t>- Funktion MINWENNS ersetzt durch Kombination von MIN und WENN</t>
  </si>
  <si>
    <t>- Diverse Formeln explizit als Matrixformel mit {} gespeichert</t>
  </si>
  <si>
    <t>- Funktion WENNNV ersetzt durch ZÄHLENWENN()=0</t>
  </si>
  <si>
    <t>- Kompatibilitätsprüfung durchgeführt, volle Kompatibilität bis Excel 2007 hergestellt (alle Meldungen behoben):</t>
  </si>
  <si>
    <t>- Namen definiert für Bereiche, die in anderen Arbeitsblätter verwendet werden (Datenüberprüfung oder bedingte Formatierung)</t>
  </si>
  <si>
    <t>- Überprüfung der Spracheingaben eingefügt: Wenn die Auswahlfelder nicht der gewählten Sprache entsprechen, wird "Eingaben unvollständig" (in der gewählten Sprache) ausgegeben. So wird sichergestellt, dass keine unzutreffenden Ergebnisse angezeigt werden.</t>
  </si>
  <si>
    <t>Änderungen Revision AC (28.03.2024)</t>
  </si>
  <si>
    <t>- Blatt "Start"</t>
  </si>
  <si>
    <t>- Feld "Abstand zu Boden" mit dem Parameter "Abstand Türoberkante zu Nische" verlinkt. War bisher als Fixwert eingetragen und daher seit Revision AC nicht mehr konsistent.</t>
  </si>
  <si>
    <t>- Alle Zellen, die im Diagramm des "Start"-Blatts verwendet werden, als Output (grün) formatiert.</t>
  </si>
  <si>
    <t>Überprüfung Auswahlfelder</t>
  </si>
  <si>
    <t>Auswahlfeld</t>
  </si>
  <si>
    <t>- Dropdown-Auswahlfelder mit bedingter Formatierung so eingestellt, dass bei "falscher" Sprache kein Text angezeigt wird (Zelle erscheint leer)</t>
  </si>
  <si>
    <t>- Blatt "Auswahlfelder und  Texte"</t>
  </si>
  <si>
    <t>- Zweistufige Gültigkeitsprüfung der Auswahlfelder eingefügt: Wurde etwas eingegeben? Ist die Sprache korrekt? Wenn ungültig:</t>
  </si>
  <si>
    <t>- Berechnung wird mit Defaultwerten durchgeführt (55 cm, Standard, Homogen)</t>
  </si>
  <si>
    <t>- Auf dem "Start"-Blatt wird "Eingaben unvollständig" ausgegeben</t>
  </si>
  <si>
    <t>Änderungen Revision AD (08.04.2024)</t>
  </si>
  <si>
    <t>Español</t>
  </si>
  <si>
    <t>Spanisch</t>
  </si>
  <si>
    <t>Anchura estándar</t>
  </si>
  <si>
    <t>Estándar</t>
  </si>
  <si>
    <t>Tipo de panel decorativo</t>
  </si>
  <si>
    <t>Homogéneo</t>
  </si>
  <si>
    <t>No homogéneo</t>
  </si>
  <si>
    <t>Muelles recomendados</t>
  </si>
  <si>
    <t xml:space="preserve">Muelles estándar </t>
  </si>
  <si>
    <t>Nivel 1 azul (set 1206326)</t>
  </si>
  <si>
    <t>Nivel 2 amarillo (set 1206327)</t>
  </si>
  <si>
    <t>Nivel 3 verde (set 1206328)</t>
  </si>
  <si>
    <t>Nivel 4 rojo (set 1206329)</t>
  </si>
  <si>
    <t>No hay muelles adecuados disponibles</t>
  </si>
  <si>
    <t>Instalación correcta, sin colisión</t>
  </si>
  <si>
    <t>Colisión con la base del aparato</t>
  </si>
  <si>
    <t>Cálculo de la puerta del lavavajillas</t>
  </si>
  <si>
    <t>Lavavajillas</t>
  </si>
  <si>
    <t>Instalación</t>
  </si>
  <si>
    <t>Desplazamiento</t>
  </si>
  <si>
    <t>Altura de nicho</t>
  </si>
  <si>
    <t>Panel decorativo</t>
  </si>
  <si>
    <t>Saliente superior</t>
  </si>
  <si>
    <t>Longitud</t>
  </si>
  <si>
    <t>Distancia al suelo</t>
  </si>
  <si>
    <t>Grosor</t>
  </si>
  <si>
    <t>Movimiento del panel decorativo</t>
  </si>
  <si>
    <t>Nicho</t>
  </si>
  <si>
    <t>Panel decorativo uniforme, por ejemplo, aglomerado laminado</t>
  </si>
  <si>
    <t>Panel decorativo compuesto por varios elementos, por ejemplo, cristal sobre aglomerado</t>
  </si>
  <si>
    <t>Panel decorativo doble con tirador empotrado en el interior</t>
  </si>
  <si>
    <t>Nederlands</t>
  </si>
  <si>
    <t>Dansk</t>
  </si>
  <si>
    <t>Holländisch</t>
  </si>
  <si>
    <t>Dänisch</t>
  </si>
  <si>
    <t>Breedte norm</t>
  </si>
  <si>
    <t>Standard bredde</t>
  </si>
  <si>
    <t>Uitvoering</t>
  </si>
  <si>
    <t>Version</t>
  </si>
  <si>
    <t>Standaard</t>
  </si>
  <si>
    <t>Grootvolume</t>
  </si>
  <si>
    <t>Større område</t>
  </si>
  <si>
    <t>Type deurpaneel</t>
  </si>
  <si>
    <t>Type dørpanel</t>
  </si>
  <si>
    <t>Homogeen</t>
  </si>
  <si>
    <t>Niet homogeen</t>
  </si>
  <si>
    <t>Ikke homogen</t>
  </si>
  <si>
    <t>Aanbevolen veren</t>
  </si>
  <si>
    <t>Anbefalede fjedre</t>
  </si>
  <si>
    <t>Standaard veren</t>
  </si>
  <si>
    <t>Standard fjedre</t>
  </si>
  <si>
    <t>Niveau 1 blauw (Set 1206326)</t>
  </si>
  <si>
    <t>Niveau 1 blå (sæt 1206326)</t>
  </si>
  <si>
    <t>Niveau 2 geel (Set 1206327)</t>
  </si>
  <si>
    <t>Niveau 2 gul (sæt 1206327)</t>
  </si>
  <si>
    <t>Niveau 3 groen (Set 1206328)</t>
  </si>
  <si>
    <t>Niveau 3 grøn (sæt 1206328)</t>
  </si>
  <si>
    <t>Niveau 4 rood (Set 1206329)</t>
  </si>
  <si>
    <t>Niveau 4 rød (sæt 1206329)</t>
  </si>
  <si>
    <t>Geen passende veren beschikbaar</t>
  </si>
  <si>
    <t>Ingen matchende fjedre tilgængelige</t>
  </si>
  <si>
    <t>Installatie OK, geen belemmering</t>
  </si>
  <si>
    <t>Installation OK, ingen hindring</t>
  </si>
  <si>
    <t>Belemmering door plint</t>
  </si>
  <si>
    <t>Blokering med sokkel</t>
  </si>
  <si>
    <t>Belemmering met vaatwasser chassis</t>
  </si>
  <si>
    <t>Blokering med opvaskemaskinechassis</t>
  </si>
  <si>
    <t>Berekening Deurpaneel Vaatwasser</t>
  </si>
  <si>
    <t>Beregning af opvaskemaskine dørpanel</t>
  </si>
  <si>
    <t>Vaatwasser</t>
  </si>
  <si>
    <t>Opvaskemaskiner</t>
  </si>
  <si>
    <t>Inbouw</t>
  </si>
  <si>
    <t>Hoogte plint</t>
  </si>
  <si>
    <t>Fodpaneler højde</t>
  </si>
  <si>
    <t>Insprong</t>
  </si>
  <si>
    <t>Indrykning</t>
  </si>
  <si>
    <t>Hoogte nis</t>
  </si>
  <si>
    <t>Niche højde</t>
  </si>
  <si>
    <t>Deurpaneel</t>
  </si>
  <si>
    <t>Dørpanel</t>
  </si>
  <si>
    <t>Deurpaneel (deur open)</t>
  </si>
  <si>
    <t>Dørpanel (døren åbnes)</t>
  </si>
  <si>
    <t>Deurpaneel (deur gesloten)</t>
  </si>
  <si>
    <t>Dørpanel (dør lukket)</t>
  </si>
  <si>
    <t>Overlap boven</t>
  </si>
  <si>
    <t>Fremspring øverst</t>
  </si>
  <si>
    <t>Lengte</t>
  </si>
  <si>
    <t>Længde</t>
  </si>
  <si>
    <t>Afstand tot de vloer</t>
  </si>
  <si>
    <t>Afstand til gulvet</t>
  </si>
  <si>
    <t>Dikte</t>
  </si>
  <si>
    <t>Tykkelse</t>
  </si>
  <si>
    <t>Vægt</t>
  </si>
  <si>
    <t>Beweging deurpaneel</t>
  </si>
  <si>
    <t>Bevægelse Dørpanel</t>
  </si>
  <si>
    <t>Sokkel panel</t>
  </si>
  <si>
    <t>Nis</t>
  </si>
  <si>
    <t>Uniform deurpaneel, bvb gelamineerd paneel</t>
  </si>
  <si>
    <t>Ensartet dørpanel, f.eks. lamineret panel</t>
  </si>
  <si>
    <t>Deurpaneel met meerdere elementen, bvb glas op houtpaneel</t>
  </si>
  <si>
    <t>Dørpanel med flere elementer, f.eks. glas på træplade</t>
  </si>
  <si>
    <t>Dubbel Deurpaneel met greeplijst, uitsparing</t>
  </si>
  <si>
    <t>Dobbelt dørpanel med håndtagsliste, fordybning</t>
  </si>
  <si>
    <t>Ingave onvolledig</t>
  </si>
  <si>
    <t>Posten er ufuldstændig</t>
  </si>
  <si>
    <t>Datos incompletos</t>
  </si>
  <si>
    <t>Panel decorativo (puerta abierta)</t>
  </si>
  <si>
    <t>Panel decorativo (puerta cerrada)</t>
  </si>
  <si>
    <t>- Sprachen Spanisch, Holländisch und Dänisch eingefügt</t>
  </si>
  <si>
    <t>Auswahl gültig</t>
  </si>
  <si>
    <t>- Überprüfung der Auswahlfelder vereinfacht: Die Abfrage der korrekten Sprache mit ZÄHLENWENN ergibt auch FALSCH, wenn das Feld leer ist. Eine separate Überprüfung ist daher nicht nötig.</t>
  </si>
  <si>
    <t>- Datenüberprüfung für Zahleneingaben eingeführt: Es können nur noch Dezimalzahlen grösser oder gleich Null eingegeben werden.</t>
  </si>
  <si>
    <t>- Sprachen als Output formatiert</t>
  </si>
  <si>
    <t>- Nummer und Revision unten links auf Start-Blatt eingefügt</t>
  </si>
  <si>
    <t>Tamaño</t>
  </si>
  <si>
    <t>Gran capacidad</t>
  </si>
  <si>
    <t>Colisión con el panel del zócalo</t>
  </si>
  <si>
    <t>Altura del panel del zócalo</t>
  </si>
  <si>
    <t>Panel zócalo</t>
  </si>
  <si>
    <t>Plint</t>
  </si>
  <si>
    <t>Änderungen Revision AE (14.06.2024)</t>
  </si>
  <si>
    <t>- Felder A32-33 und A42-47 als Output formatiert (werden im Blatt "Federberechnung" verwendet)</t>
  </si>
  <si>
    <t>- Feder-Bezeichnungen und Gerätegrössen als Input formatiert (beziehen sich auf "Auswahlfelder und Texte")</t>
  </si>
  <si>
    <t>- Türgewichte und -schwerpunkte korrigiert (basierten auf Berechnungen mit viel zu hohem KDG-Gewicht)</t>
  </si>
  <si>
    <t>Min. Vorspannweg</t>
  </si>
  <si>
    <t>- Federraten und innere Vorspannungen von den Zeichnungen übernommen (Werte waren nicht ganz aktuell, Abweichung aber minimal)</t>
  </si>
  <si>
    <t>- Maximalen Vorspannweg gesenkt und minimalen Vorspannweg eingeführt, damit indirekt die Toleranzen der Federkräfte berücksichtigt werden können.</t>
  </si>
  <si>
    <t>Berechnung Moment</t>
  </si>
  <si>
    <t>Federdaten</t>
  </si>
  <si>
    <t>Bestmögliche Vorspannkraft</t>
  </si>
  <si>
    <t>Optimale Vorspannkraft</t>
  </si>
  <si>
    <r>
      <t>F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*</t>
    </r>
  </si>
  <si>
    <r>
      <t>F</t>
    </r>
    <r>
      <rPr>
        <vertAlign val="subscript"/>
        <sz val="11"/>
        <color theme="1"/>
        <rFont val="Calibri"/>
        <family val="2"/>
        <scheme val="minor"/>
      </rPr>
      <t>v,optimal</t>
    </r>
  </si>
  <si>
    <r>
      <t>F</t>
    </r>
    <r>
      <rPr>
        <vertAlign val="subscript"/>
        <sz val="11"/>
        <color theme="1"/>
        <rFont val="Calibri"/>
        <family val="2"/>
        <scheme val="minor"/>
      </rPr>
      <t>v,bestmöglich</t>
    </r>
  </si>
  <si>
    <t>Formelzeichen</t>
  </si>
  <si>
    <r>
      <t>x</t>
    </r>
    <r>
      <rPr>
        <vertAlign val="subscript"/>
        <sz val="11"/>
        <color theme="1"/>
        <rFont val="Calibri"/>
        <family val="2"/>
        <scheme val="minor"/>
      </rPr>
      <t>min</t>
    </r>
  </si>
  <si>
    <r>
      <t>F</t>
    </r>
    <r>
      <rPr>
        <vertAlign val="subscript"/>
        <sz val="11"/>
        <color theme="1"/>
        <rFont val="Calibri"/>
        <family val="2"/>
        <scheme val="minor"/>
      </rPr>
      <t>v,min</t>
    </r>
  </si>
  <si>
    <r>
      <t>F</t>
    </r>
    <r>
      <rPr>
        <vertAlign val="subscript"/>
        <sz val="11"/>
        <color theme="1"/>
        <rFont val="Calibri"/>
        <family val="2"/>
        <scheme val="minor"/>
      </rPr>
      <t>v,max</t>
    </r>
  </si>
  <si>
    <t>R</t>
  </si>
  <si>
    <t>Auswertung</t>
  </si>
  <si>
    <t>Standardfeder:</t>
  </si>
  <si>
    <t>- Grenzwert für gemitteltes Moment auf 2.1 angepasst (analog verwendetem Grenzwert für Planungshilfe)</t>
  </si>
  <si>
    <t>Beste Feder:</t>
  </si>
  <si>
    <t>Auswahl Federn</t>
  </si>
  <si>
    <t>Grenzwert max. resultierendes Moment</t>
  </si>
  <si>
    <t>Mittelwert:</t>
  </si>
  <si>
    <r>
      <t xml:space="preserve"> M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[Nmm]</t>
    </r>
  </si>
  <si>
    <r>
      <t>h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[mm]</t>
    </r>
  </si>
  <si>
    <t>Federweg</t>
  </si>
  <si>
    <t>x [mm]</t>
  </si>
  <si>
    <r>
      <t>F</t>
    </r>
    <r>
      <rPr>
        <vertAlign val="subscript"/>
        <sz val="11"/>
        <color theme="1"/>
        <rFont val="Calibri"/>
        <family val="2"/>
        <scheme val="minor"/>
      </rPr>
      <t>F,benötigt</t>
    </r>
    <r>
      <rPr>
        <sz val="11"/>
        <color theme="1"/>
        <rFont val="Calibri"/>
        <family val="2"/>
        <scheme val="minor"/>
      </rPr>
      <t xml:space="preserve"> [N]</t>
    </r>
  </si>
  <si>
    <t>Input (Türberechnung)</t>
  </si>
  <si>
    <r>
      <rPr>
        <sz val="11"/>
        <color theme="1"/>
        <rFont val="Calibri"/>
        <family val="2"/>
      </rPr>
      <t>Θ</t>
    </r>
    <r>
      <rPr>
        <sz val="11"/>
        <color theme="1"/>
        <rFont val="Calibri"/>
        <family val="2"/>
        <scheme val="minor"/>
      </rPr>
      <t xml:space="preserve"> [°]</t>
    </r>
  </si>
  <si>
    <r>
      <t>F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[N]</t>
    </r>
  </si>
  <si>
    <r>
      <t>M</t>
    </r>
    <r>
      <rPr>
        <vertAlign val="subscript"/>
        <sz val="11"/>
        <color theme="1"/>
        <rFont val="Calibri"/>
        <family val="2"/>
        <scheme val="minor"/>
      </rPr>
      <t>res</t>
    </r>
    <r>
      <rPr>
        <sz val="11"/>
        <color theme="1"/>
        <rFont val="Calibri"/>
        <family val="2"/>
        <scheme val="minor"/>
      </rPr>
      <t xml:space="preserve"> [Nm]</t>
    </r>
  </si>
  <si>
    <r>
      <t>M</t>
    </r>
    <r>
      <rPr>
        <vertAlign val="subscript"/>
        <sz val="11"/>
        <color theme="1"/>
        <rFont val="Calibri"/>
        <family val="2"/>
        <scheme val="minor"/>
      </rPr>
      <t>res,max</t>
    </r>
  </si>
  <si>
    <r>
      <t>M</t>
    </r>
    <r>
      <rPr>
        <vertAlign val="subscript"/>
        <sz val="11"/>
        <color theme="1"/>
        <rFont val="Calibri"/>
        <family val="2"/>
        <scheme val="minor"/>
      </rPr>
      <t>res,m</t>
    </r>
  </si>
  <si>
    <t>Wenn Kriterien erfüllt</t>
  </si>
  <si>
    <t>- Layout und Berechnungsart überarbeitet: Anstatt zuerst die "beste Feder" auszuwählen und dann die Kennwerte zu überprüfen, werden neu die Kennwerte für alle Federn berechnet und dann die beste ausgewählt, die die Grenzwerte erfüllt.</t>
  </si>
  <si>
    <t>- Öffnungswinkel als "Input" formatiert und mit Türberechnung verknüpft</t>
  </si>
  <si>
    <t>- Blatt "Federberechnung"</t>
  </si>
  <si>
    <t>- Blatt "Kollisionsberechnung"</t>
  </si>
  <si>
    <t>- Öffnungswinkel als Output formatiert (wird im Blatt "Federberechnung" verwendet</t>
  </si>
  <si>
    <t>- Parameter hellbraun formatiert</t>
  </si>
  <si>
    <t>- Input "Abstand Dekor zu Nullpunkt" korrekt verknüpft (Formel zeigte auf leeres Feld)</t>
  </si>
  <si>
    <t>- Berechnung "Oberkante Dekor innen/aussen" korrigiert: Überstand oben war nicht berücksichtigt</t>
  </si>
  <si>
    <t>Parameter für Zonen</t>
  </si>
  <si>
    <t>A</t>
  </si>
  <si>
    <t>B</t>
  </si>
  <si>
    <t>C</t>
  </si>
  <si>
    <t>D</t>
  </si>
  <si>
    <t>F</t>
  </si>
  <si>
    <t>G</t>
  </si>
  <si>
    <r>
      <t>y</t>
    </r>
    <r>
      <rPr>
        <vertAlign val="subscript"/>
        <sz val="11"/>
        <color theme="1"/>
        <rFont val="Calibri"/>
        <family val="2"/>
        <scheme val="minor"/>
      </rPr>
      <t>OT</t>
    </r>
  </si>
  <si>
    <r>
      <rPr>
        <sz val="11"/>
        <color theme="1"/>
        <rFont val="Aptos Narrow"/>
        <family val="2"/>
      </rPr>
      <t>Δ</t>
    </r>
    <r>
      <rPr>
        <sz val="11"/>
        <color theme="1"/>
        <rFont val="Calibri"/>
        <family val="2"/>
      </rPr>
      <t>x</t>
    </r>
    <r>
      <rPr>
        <vertAlign val="subscript"/>
        <sz val="11"/>
        <color theme="1"/>
        <rFont val="Calibri"/>
        <family val="2"/>
      </rPr>
      <t>D</t>
    </r>
  </si>
  <si>
    <r>
      <t>x</t>
    </r>
    <r>
      <rPr>
        <vertAlign val="subscript"/>
        <sz val="11"/>
        <color theme="1"/>
        <rFont val="Calibri"/>
        <family val="2"/>
        <scheme val="minor"/>
      </rPr>
      <t>Z2</t>
    </r>
  </si>
  <si>
    <r>
      <t>y</t>
    </r>
    <r>
      <rPr>
        <vertAlign val="subscript"/>
        <sz val="11"/>
        <color theme="1"/>
        <rFont val="Calibri"/>
        <family val="2"/>
        <scheme val="minor"/>
      </rPr>
      <t>Z2</t>
    </r>
  </si>
  <si>
    <r>
      <t>x</t>
    </r>
    <r>
      <rPr>
        <vertAlign val="subscript"/>
        <sz val="11"/>
        <color theme="1"/>
        <rFont val="Calibri"/>
        <family val="2"/>
        <scheme val="minor"/>
      </rPr>
      <t>Z3</t>
    </r>
  </si>
  <si>
    <r>
      <t>x</t>
    </r>
    <r>
      <rPr>
        <vertAlign val="subscript"/>
        <sz val="11"/>
        <color theme="1"/>
        <rFont val="Calibri"/>
        <family val="2"/>
        <scheme val="minor"/>
      </rPr>
      <t>Z4</t>
    </r>
  </si>
  <si>
    <r>
      <t>y</t>
    </r>
    <r>
      <rPr>
        <vertAlign val="subscript"/>
        <sz val="11"/>
        <color theme="1"/>
        <rFont val="Calibri"/>
        <family val="2"/>
        <scheme val="minor"/>
      </rPr>
      <t>Z4</t>
    </r>
  </si>
  <si>
    <r>
      <rPr>
        <sz val="11"/>
        <color theme="1"/>
        <rFont val="Aptos Narrow"/>
        <family val="2"/>
      </rPr>
      <t>φ</t>
    </r>
    <r>
      <rPr>
        <vertAlign val="subscript"/>
        <sz val="11"/>
        <color theme="1"/>
        <rFont val="Calibri"/>
        <family val="2"/>
      </rPr>
      <t>Z4</t>
    </r>
  </si>
  <si>
    <r>
      <t>R</t>
    </r>
    <r>
      <rPr>
        <vertAlign val="subscript"/>
        <sz val="11"/>
        <color theme="1"/>
        <rFont val="Calibri"/>
        <family val="2"/>
        <scheme val="minor"/>
      </rPr>
      <t>Z5</t>
    </r>
  </si>
  <si>
    <r>
      <t>x</t>
    </r>
    <r>
      <rPr>
        <vertAlign val="subscript"/>
        <sz val="11"/>
        <color theme="1"/>
        <rFont val="Calibri"/>
        <family val="2"/>
        <scheme val="minor"/>
      </rPr>
      <t>Z6</t>
    </r>
  </si>
  <si>
    <r>
      <t>(x</t>
    </r>
    <r>
      <rPr>
        <vertAlign val="subscript"/>
        <sz val="11"/>
        <color theme="1"/>
        <rFont val="Calibri"/>
        <family val="2"/>
        <scheme val="minor"/>
      </rPr>
      <t>Ki</t>
    </r>
    <r>
      <rPr>
        <sz val="11"/>
        <color theme="1"/>
        <rFont val="Calibri"/>
        <family val="2"/>
        <scheme val="minor"/>
      </rPr>
      <t>, y</t>
    </r>
    <r>
      <rPr>
        <vertAlign val="subscript"/>
        <sz val="11"/>
        <color theme="1"/>
        <rFont val="Calibri"/>
        <family val="2"/>
        <scheme val="minor"/>
      </rPr>
      <t>Ki</t>
    </r>
    <r>
      <rPr>
        <sz val="11"/>
        <color theme="1"/>
        <rFont val="Calibri"/>
        <family val="2"/>
        <scheme val="minor"/>
      </rPr>
      <t>)</t>
    </r>
  </si>
  <si>
    <r>
      <t>(x</t>
    </r>
    <r>
      <rPr>
        <vertAlign val="subscript"/>
        <sz val="11"/>
        <color theme="1"/>
        <rFont val="Calibri"/>
        <family val="2"/>
        <scheme val="minor"/>
      </rPr>
      <t>Ka</t>
    </r>
    <r>
      <rPr>
        <sz val="11"/>
        <color theme="1"/>
        <rFont val="Calibri"/>
        <family val="2"/>
        <scheme val="minor"/>
      </rPr>
      <t>, y</t>
    </r>
    <r>
      <rPr>
        <vertAlign val="subscript"/>
        <sz val="11"/>
        <color theme="1"/>
        <rFont val="Calibri"/>
        <family val="2"/>
        <scheme val="minor"/>
      </rPr>
      <t>Ka</t>
    </r>
    <r>
      <rPr>
        <sz val="11"/>
        <color theme="1"/>
        <rFont val="Calibri"/>
        <family val="2"/>
        <scheme val="minor"/>
      </rPr>
      <t>)</t>
    </r>
  </si>
  <si>
    <r>
      <t>x</t>
    </r>
    <r>
      <rPr>
        <vertAlign val="subscript"/>
        <sz val="11"/>
        <color theme="1"/>
        <rFont val="Calibri"/>
        <family val="2"/>
        <scheme val="minor"/>
      </rPr>
      <t>Ki</t>
    </r>
    <r>
      <rPr>
        <sz val="11"/>
        <color theme="1"/>
        <rFont val="Calibri"/>
        <family val="2"/>
        <scheme val="minor"/>
      </rPr>
      <t xml:space="preserve"> [mm]</t>
    </r>
  </si>
  <si>
    <r>
      <t>y</t>
    </r>
    <r>
      <rPr>
        <vertAlign val="subscript"/>
        <sz val="11"/>
        <color theme="1"/>
        <rFont val="Calibri"/>
        <family val="2"/>
        <scheme val="minor"/>
      </rPr>
      <t>Ki</t>
    </r>
    <r>
      <rPr>
        <sz val="11"/>
        <color theme="1"/>
        <rFont val="Calibri"/>
        <family val="2"/>
        <scheme val="minor"/>
      </rPr>
      <t xml:space="preserve"> [mm]</t>
    </r>
  </si>
  <si>
    <r>
      <t>x</t>
    </r>
    <r>
      <rPr>
        <vertAlign val="subscript"/>
        <sz val="11"/>
        <color theme="1"/>
        <rFont val="Calibri"/>
        <family val="2"/>
        <scheme val="minor"/>
      </rPr>
      <t>Ka</t>
    </r>
    <r>
      <rPr>
        <sz val="11"/>
        <color theme="1"/>
        <rFont val="Calibri"/>
        <family val="2"/>
        <scheme val="minor"/>
      </rPr>
      <t xml:space="preserve"> [mm]</t>
    </r>
  </si>
  <si>
    <r>
      <t>y</t>
    </r>
    <r>
      <rPr>
        <vertAlign val="subscript"/>
        <sz val="11"/>
        <color theme="1"/>
        <rFont val="Calibri"/>
        <family val="2"/>
        <scheme val="minor"/>
      </rPr>
      <t>Ka</t>
    </r>
    <r>
      <rPr>
        <sz val="11"/>
        <color theme="1"/>
        <rFont val="Calibri"/>
        <family val="2"/>
        <scheme val="minor"/>
      </rPr>
      <t xml:space="preserve"> [mm]</t>
    </r>
  </si>
  <si>
    <r>
      <t>x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[mm]</t>
    </r>
  </si>
  <si>
    <r>
      <t>y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[mm]</t>
    </r>
  </si>
  <si>
    <t>Abstände</t>
  </si>
  <si>
    <t>Zone 5</t>
  </si>
  <si>
    <t>Zone 6</t>
  </si>
  <si>
    <r>
      <t>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[mm]</t>
    </r>
  </si>
  <si>
    <r>
      <t>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[mm]</t>
    </r>
  </si>
  <si>
    <r>
      <t>d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[mm]</t>
    </r>
  </si>
  <si>
    <r>
      <t>d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[mm]</t>
    </r>
  </si>
  <si>
    <r>
      <t>d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[mm]</t>
    </r>
  </si>
  <si>
    <r>
      <t>d</t>
    </r>
    <r>
      <rPr>
        <vertAlign val="sub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[mm]</t>
    </r>
  </si>
  <si>
    <t>"Zonenwinkel"</t>
  </si>
  <si>
    <t>Z</t>
  </si>
  <si>
    <r>
      <rPr>
        <sz val="11"/>
        <color theme="1"/>
        <rFont val="Aptos Narrow"/>
        <family val="2"/>
      </rPr>
      <t>ϕ</t>
    </r>
    <r>
      <rPr>
        <vertAlign val="subscript"/>
        <sz val="11"/>
        <color theme="1"/>
        <rFont val="Calibri"/>
        <family val="2"/>
      </rPr>
      <t>K</t>
    </r>
    <r>
      <rPr>
        <sz val="11"/>
        <color theme="1"/>
        <rFont val="Calibri"/>
        <family val="2"/>
      </rPr>
      <t xml:space="preserve"> [°]</t>
    </r>
  </si>
  <si>
    <t>Auswahl</t>
  </si>
  <si>
    <r>
      <t>(x</t>
    </r>
    <r>
      <rPr>
        <vertAlign val="subscript"/>
        <sz val="11"/>
        <color theme="1"/>
        <rFont val="Calibri"/>
        <family val="2"/>
        <scheme val="minor"/>
      </rPr>
      <t>Z2</t>
    </r>
    <r>
      <rPr>
        <sz val="11"/>
        <color theme="1"/>
        <rFont val="Calibri"/>
        <family val="2"/>
        <scheme val="minor"/>
      </rPr>
      <t>, y</t>
    </r>
    <r>
      <rPr>
        <vertAlign val="subscript"/>
        <sz val="11"/>
        <color theme="1"/>
        <rFont val="Calibri"/>
        <family val="2"/>
        <scheme val="minor"/>
      </rPr>
      <t>Z2</t>
    </r>
    <r>
      <rPr>
        <sz val="11"/>
        <color theme="1"/>
        <rFont val="Calibri"/>
        <family val="2"/>
        <scheme val="minor"/>
      </rPr>
      <t>)</t>
    </r>
  </si>
  <si>
    <t>- Überflüssige Punkte und Diagramme gelöscht</t>
  </si>
  <si>
    <t>- Blatt "Türberechnung"</t>
  </si>
  <si>
    <t>- Zonenberechnung überarbeitet, neue Einteilung Zone 1-6 statt 0-4. Berechnung korrigiert: Zone 6 (vorher Zone 4) kam gar nie zum Tragen, dadurch wurde der Abstand zum Gerätesockel "zu klein" berechnet</t>
  </si>
  <si>
    <t>- Grenzwert für Abstand zum Gerätesockel geändert (war vorher sehr klein, weil die Berechnung falsch war, s.o.)</t>
  </si>
  <si>
    <t>Abstand Ecke</t>
  </si>
  <si>
    <r>
      <t>d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[mm]</t>
    </r>
  </si>
  <si>
    <t>Transformierte Koordinaten</t>
  </si>
  <si>
    <r>
      <rPr>
        <sz val="11"/>
        <color theme="1"/>
        <rFont val="Calibri"/>
        <family val="2"/>
      </rPr>
      <t>ξ</t>
    </r>
    <r>
      <rPr>
        <vertAlign val="subscript"/>
        <sz val="11"/>
        <color theme="1"/>
        <rFont val="Calibri"/>
        <family val="2"/>
      </rPr>
      <t>Z2</t>
    </r>
    <r>
      <rPr>
        <sz val="11"/>
        <color theme="1"/>
        <rFont val="Calibri"/>
        <family val="2"/>
        <scheme val="minor"/>
      </rPr>
      <t xml:space="preserve"> [mm]</t>
    </r>
  </si>
  <si>
    <r>
      <t>η</t>
    </r>
    <r>
      <rPr>
        <vertAlign val="subscript"/>
        <sz val="11"/>
        <color theme="1"/>
        <rFont val="Calibri"/>
        <family val="2"/>
        <scheme val="minor"/>
      </rPr>
      <t>Z2</t>
    </r>
    <r>
      <rPr>
        <sz val="11"/>
        <color theme="1"/>
        <rFont val="Calibri"/>
        <family val="2"/>
        <scheme val="minor"/>
      </rPr>
      <t xml:space="preserve"> [mm]</t>
    </r>
  </si>
  <si>
    <t>y [mm]</t>
  </si>
  <si>
    <t>[mm]</t>
  </si>
  <si>
    <t>Θ [°]</t>
  </si>
  <si>
    <t>- Anstatt "Drehpunkt 1" wird neu der "Türnullpunkt" als Referenz genommen. Das macht die Berechnungen einfacher und anschaulicher und entspricht der Dokumentation.</t>
  </si>
  <si>
    <r>
      <t>x</t>
    </r>
    <r>
      <rPr>
        <vertAlign val="subscript"/>
        <sz val="11"/>
        <color theme="1"/>
        <rFont val="Calibri"/>
        <family val="2"/>
        <scheme val="minor"/>
      </rPr>
      <t>s,abs</t>
    </r>
    <r>
      <rPr>
        <sz val="11"/>
        <color theme="1"/>
        <rFont val="Calibri"/>
        <family val="2"/>
        <scheme val="minor"/>
      </rPr>
      <t xml:space="preserve"> [mm]</t>
    </r>
  </si>
  <si>
    <r>
      <t>y</t>
    </r>
    <r>
      <rPr>
        <vertAlign val="subscript"/>
        <sz val="11"/>
        <color theme="1"/>
        <rFont val="Calibri"/>
        <family val="2"/>
        <scheme val="minor"/>
      </rPr>
      <t>s,abs</t>
    </r>
    <r>
      <rPr>
        <sz val="11"/>
        <color theme="1"/>
        <rFont val="Calibri"/>
        <family val="2"/>
        <scheme val="minor"/>
      </rPr>
      <t xml:space="preserve"> [mm]</t>
    </r>
  </si>
  <si>
    <r>
      <t>x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[mm]</t>
    </r>
  </si>
  <si>
    <r>
      <t>y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[mm]</t>
    </r>
  </si>
  <si>
    <r>
      <t>x</t>
    </r>
    <r>
      <rPr>
        <vertAlign val="subscript"/>
        <sz val="11"/>
        <color theme="1"/>
        <rFont val="Calibri"/>
        <family val="2"/>
        <scheme val="minor"/>
      </rPr>
      <t>ST</t>
    </r>
  </si>
  <si>
    <r>
      <t>y</t>
    </r>
    <r>
      <rPr>
        <vertAlign val="subscript"/>
        <sz val="11"/>
        <color theme="1"/>
        <rFont val="Calibri"/>
        <family val="2"/>
        <scheme val="minor"/>
      </rPr>
      <t>ST</t>
    </r>
  </si>
  <si>
    <r>
      <t>m</t>
    </r>
    <r>
      <rPr>
        <vertAlign val="subscript"/>
        <sz val="11"/>
        <color theme="1"/>
        <rFont val="Calibri"/>
        <family val="2"/>
        <scheme val="minor"/>
      </rPr>
      <t>T</t>
    </r>
  </si>
  <si>
    <r>
      <t>m</t>
    </r>
    <r>
      <rPr>
        <vertAlign val="subscript"/>
        <sz val="11"/>
        <color theme="1"/>
        <rFont val="Calibri"/>
        <family val="2"/>
        <scheme val="minor"/>
      </rPr>
      <t>D</t>
    </r>
  </si>
  <si>
    <r>
      <t>p</t>
    </r>
    <r>
      <rPr>
        <vertAlign val="subscript"/>
        <sz val="11"/>
        <color theme="1"/>
        <rFont val="Calibri"/>
        <family val="2"/>
        <scheme val="minor"/>
      </rPr>
      <t>x</t>
    </r>
  </si>
  <si>
    <r>
      <t>Δy</t>
    </r>
    <r>
      <rPr>
        <vertAlign val="subscript"/>
        <sz val="11"/>
        <color theme="1"/>
        <rFont val="Calibri"/>
        <family val="2"/>
        <scheme val="minor"/>
      </rPr>
      <t>SD</t>
    </r>
  </si>
  <si>
    <t>- Allgemein</t>
  </si>
  <si>
    <t>- Formelzeichen eingefügt gemäss Dokumentation</t>
  </si>
  <si>
    <r>
      <t>x</t>
    </r>
    <r>
      <rPr>
        <vertAlign val="subscript"/>
        <sz val="11"/>
        <color theme="1"/>
        <rFont val="Calibri"/>
        <family val="2"/>
        <scheme val="minor"/>
      </rPr>
      <t>v,min</t>
    </r>
  </si>
  <si>
    <r>
      <t>x</t>
    </r>
    <r>
      <rPr>
        <vertAlign val="subscript"/>
        <sz val="11"/>
        <color theme="1"/>
        <rFont val="Calibri"/>
        <family val="2"/>
        <scheme val="minor"/>
      </rPr>
      <t>v,max</t>
    </r>
  </si>
  <si>
    <t>Stufe 0 weiss (Set 1283136)</t>
  </si>
  <si>
    <t>Grade 0 white (set 1283136)</t>
  </si>
  <si>
    <t>Niveau 0 blanc (Set 1283136)</t>
  </si>
  <si>
    <t>Livello 0 bianco (Set 1283136)</t>
  </si>
  <si>
    <t>Nivel 0 blanco (set 1283136)</t>
  </si>
  <si>
    <t>Niveau 0 wit (Set 1283136)</t>
  </si>
  <si>
    <t>Niveau 0 hvid (sæt 1283136)</t>
  </si>
  <si>
    <t>- Federvariante "Stufe 0 weiss" eingefügt</t>
  </si>
  <si>
    <t>H [mm]</t>
  </si>
  <si>
    <t>Spaltmass oben</t>
  </si>
  <si>
    <t>Top clearance</t>
  </si>
  <si>
    <t>H</t>
  </si>
  <si>
    <t>- Blatt "Parameter</t>
  </si>
  <si>
    <t>Änderungen Revision AF (13.09.2024)</t>
  </si>
  <si>
    <t>- Spaltmass oben an interne Einbauübersicht und Planungshilfe angeglichen: Standardmässig 4.5mm, bei überlangem Dekor 3mm.</t>
  </si>
  <si>
    <t>- Zeile "Spaltmass oben" eingefügt mit direkter Berechnung des Werts (siehe "Allgemein")</t>
  </si>
  <si>
    <t>- Bild links ersetzt: Spaltmass nicht mehr 3mm, sondern Buchstabe "H"</t>
  </si>
  <si>
    <t>- Input "Abstand Türoberkante zu Nische" ersetzt durch "Spaltmass oben"</t>
  </si>
  <si>
    <t>- Parameter "Abstand Türoberkante zu Nische" entfernt. Wird ersetzt durch "Spaltmass oben" auf dem Start-Blatt</t>
  </si>
  <si>
    <t>Speling bovenaan</t>
  </si>
  <si>
    <t>Dégagement supérieur</t>
  </si>
  <si>
    <t>Topklarering</t>
  </si>
  <si>
    <t>Distancia entre puerta y encimera</t>
  </si>
  <si>
    <t xml:space="preserve">Distanza tra porta e piano di lavoro </t>
  </si>
  <si>
    <t>- Text "Spaltmass oben" eingefügt in allen Sprachen (Übersetzungen via Alexander Schneider eingeholt)</t>
  </si>
  <si>
    <t>1189743-00 AF, 25.10.2024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</si>
</sst>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Aptos Narrow"/>
      <family val="2"/>
    </font>
    <font>
      <vertAlign val="subscript"/>
      <sz val="11"/>
      <color theme="1"/>
      <name val="Calibri"/>
      <family val="2"/>
    </font>
    <font>
      <sz val="1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499984740745262"/>
        <bgColor indexed="64"/>
      </patternFill>
    </fill>
    <fill>
      <patternFill patternType="solid">
        <fgColor theme="8" tint="0.74999237037263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theme="5" tint="0.79998168889431442"/>
      </left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5" tint="0.79998168889431442"/>
      </left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2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2" fontId="0" fillId="2" borderId="0" xfId="0" applyNumberFormat="1" applyFill="1"/>
    <xf numFmtId="2" fontId="0" fillId="5" borderId="0" xfId="0" applyNumberFormat="1" applyFill="1"/>
    <xf numFmtId="0" fontId="0" fillId="5" borderId="0" xfId="0" applyFill="1"/>
    <xf numFmtId="0" fontId="3" fillId="0" borderId="0" xfId="0" applyFont="1"/>
    <xf numFmtId="0" fontId="0" fillId="10" borderId="0" xfId="0" applyFill="1" applyAlignment="1">
      <alignment horizontal="right"/>
    </xf>
    <xf numFmtId="0" fontId="4" fillId="0" borderId="0" xfId="0" applyFont="1"/>
    <xf numFmtId="0" fontId="3" fillId="10" borderId="0" xfId="0" applyFont="1" applyFill="1"/>
    <xf numFmtId="0" fontId="5" fillId="11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3" fillId="13" borderId="0" xfId="0" applyFont="1" applyFill="1"/>
    <xf numFmtId="0" fontId="3" fillId="13" borderId="0" xfId="0" applyFont="1" applyFill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right"/>
    </xf>
    <xf numFmtId="0" fontId="0" fillId="14" borderId="0" xfId="0" applyFill="1"/>
    <xf numFmtId="0" fontId="0" fillId="15" borderId="0" xfId="0" applyFill="1"/>
    <xf numFmtId="0" fontId="3" fillId="15" borderId="0" xfId="0" applyFont="1" applyFill="1"/>
    <xf numFmtId="2" fontId="0" fillId="16" borderId="0" xfId="0" applyNumberFormat="1" applyFill="1"/>
    <xf numFmtId="0" fontId="0" fillId="16" borderId="0" xfId="0" applyFill="1"/>
    <xf numFmtId="2" fontId="4" fillId="0" borderId="0" xfId="0" applyNumberFormat="1" applyFont="1"/>
    <xf numFmtId="0" fontId="1" fillId="7" borderId="0" xfId="0" applyFont="1" applyFill="1" applyAlignment="1">
      <alignment horizontal="center"/>
    </xf>
    <xf numFmtId="2" fontId="3" fillId="0" borderId="0" xfId="0" applyNumberFormat="1" applyFont="1"/>
    <xf numFmtId="0" fontId="3" fillId="6" borderId="0" xfId="0" applyFont="1" applyFill="1"/>
    <xf numFmtId="0" fontId="0" fillId="6" borderId="0" xfId="0" applyFill="1" applyAlignment="1">
      <alignment horizontal="right"/>
    </xf>
    <xf numFmtId="0" fontId="3" fillId="20" borderId="0" xfId="0" applyFont="1" applyFill="1" applyAlignment="1">
      <alignment horizontal="right"/>
    </xf>
    <xf numFmtId="0" fontId="0" fillId="20" borderId="0" xfId="0" applyFill="1" applyAlignment="1">
      <alignment horizontal="right"/>
    </xf>
    <xf numFmtId="0" fontId="0" fillId="22" borderId="0" xfId="0" applyFill="1" applyAlignment="1">
      <alignment horizontal="right"/>
    </xf>
    <xf numFmtId="2" fontId="0" fillId="14" borderId="0" xfId="0" applyNumberFormat="1" applyFill="1"/>
    <xf numFmtId="2" fontId="0" fillId="19" borderId="0" xfId="0" applyNumberFormat="1" applyFill="1"/>
    <xf numFmtId="0" fontId="3" fillId="20" borderId="0" xfId="0" applyFont="1" applyFill="1"/>
    <xf numFmtId="0" fontId="0" fillId="20" borderId="0" xfId="0" applyFill="1"/>
    <xf numFmtId="164" fontId="0" fillId="0" borderId="0" xfId="0" applyNumberFormat="1"/>
    <xf numFmtId="1" fontId="0" fillId="5" borderId="0" xfId="0" applyNumberFormat="1" applyFill="1"/>
    <xf numFmtId="0" fontId="6" fillId="12" borderId="4" xfId="0" applyFont="1" applyFill="1" applyBorder="1" applyAlignment="1" applyProtection="1">
      <alignment horizontal="center" vertical="center"/>
      <protection locked="0"/>
    </xf>
    <xf numFmtId="0" fontId="7" fillId="16" borderId="4" xfId="0" applyFont="1" applyFill="1" applyBorder="1" applyAlignment="1">
      <alignment vertical="center"/>
    </xf>
    <xf numFmtId="0" fontId="6" fillId="16" borderId="4" xfId="0" applyFont="1" applyFill="1" applyBorder="1" applyAlignment="1">
      <alignment horizontal="center" vertical="center"/>
    </xf>
    <xf numFmtId="0" fontId="6" fillId="23" borderId="0" xfId="0" applyFont="1" applyFill="1" applyAlignment="1">
      <alignment vertical="center"/>
    </xf>
    <xf numFmtId="0" fontId="6" fillId="23" borderId="0" xfId="0" applyFont="1" applyFill="1" applyAlignment="1">
      <alignment horizontal="left" vertical="center"/>
    </xf>
    <xf numFmtId="0" fontId="6" fillId="23" borderId="0" xfId="0" applyFont="1" applyFill="1" applyAlignment="1">
      <alignment horizontal="center" vertical="center"/>
    </xf>
    <xf numFmtId="0" fontId="6" fillId="23" borderId="0" xfId="0" applyFont="1" applyFill="1"/>
    <xf numFmtId="0" fontId="6" fillId="23" borderId="0" xfId="0" applyFont="1" applyFill="1" applyAlignment="1">
      <alignment horizontal="center"/>
    </xf>
    <xf numFmtId="0" fontId="7" fillId="23" borderId="0" xfId="0" applyFont="1" applyFill="1" applyAlignment="1">
      <alignment vertical="center"/>
    </xf>
    <xf numFmtId="0" fontId="9" fillId="23" borderId="0" xfId="0" applyFont="1" applyFill="1" applyAlignment="1">
      <alignment vertical="center"/>
    </xf>
    <xf numFmtId="0" fontId="7" fillId="16" borderId="4" xfId="0" applyFont="1" applyFill="1" applyBorder="1" applyAlignment="1">
      <alignment horizontal="right" vertical="center"/>
    </xf>
    <xf numFmtId="0" fontId="6" fillId="16" borderId="4" xfId="0" applyFont="1" applyFill="1" applyBorder="1" applyAlignment="1">
      <alignment vertical="center"/>
    </xf>
    <xf numFmtId="0" fontId="6" fillId="16" borderId="4" xfId="0" applyFont="1" applyFill="1" applyBorder="1" applyAlignment="1">
      <alignment vertical="top" wrapText="1"/>
    </xf>
    <xf numFmtId="0" fontId="6" fillId="23" borderId="0" xfId="0" applyFont="1" applyFill="1" applyAlignment="1">
      <alignment vertical="top"/>
    </xf>
    <xf numFmtId="0" fontId="8" fillId="4" borderId="4" xfId="0" applyFont="1" applyFill="1" applyBorder="1" applyAlignment="1">
      <alignment horizontal="center" vertical="center"/>
    </xf>
    <xf numFmtId="0" fontId="10" fillId="23" borderId="0" xfId="0" applyFont="1" applyFill="1" applyAlignment="1">
      <alignment vertical="center"/>
    </xf>
    <xf numFmtId="0" fontId="9" fillId="23" borderId="0" xfId="0" applyFont="1" applyFill="1" applyAlignment="1">
      <alignment horizontal="left" vertical="center" indent="5"/>
    </xf>
    <xf numFmtId="0" fontId="0" fillId="0" borderId="0" xfId="0" quotePrefix="1"/>
    <xf numFmtId="1" fontId="0" fillId="2" borderId="0" xfId="0" applyNumberFormat="1" applyFill="1"/>
    <xf numFmtId="0" fontId="3" fillId="14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5" borderId="0" xfId="0" applyFill="1" applyAlignment="1">
      <alignment wrapText="1"/>
    </xf>
    <xf numFmtId="0" fontId="0" fillId="12" borderId="0" xfId="0" applyFill="1" applyAlignment="1">
      <alignment horizontal="right"/>
    </xf>
    <xf numFmtId="0" fontId="3" fillId="25" borderId="1" xfId="0" applyFont="1" applyFill="1" applyBorder="1" applyAlignment="1">
      <alignment horizontal="right"/>
    </xf>
    <xf numFmtId="0" fontId="11" fillId="0" borderId="0" xfId="0" applyFont="1"/>
    <xf numFmtId="0" fontId="5" fillId="6" borderId="0" xfId="0" applyFont="1" applyFill="1" applyAlignment="1">
      <alignment horizontal="right"/>
    </xf>
    <xf numFmtId="0" fontId="0" fillId="26" borderId="0" xfId="0" applyFill="1"/>
    <xf numFmtId="0" fontId="5" fillId="12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1" fillId="3" borderId="0" xfId="0" applyFont="1" applyFill="1" applyAlignment="1">
      <alignment horizontal="center"/>
    </xf>
    <xf numFmtId="0" fontId="12" fillId="23" borderId="0" xfId="0" applyFont="1" applyFill="1" applyAlignment="1">
      <alignment vertical="center"/>
    </xf>
    <xf numFmtId="0" fontId="3" fillId="25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" fillId="6" borderId="0" xfId="0" applyFont="1" applyFill="1" applyAlignment="1">
      <alignment horizontal="right"/>
    </xf>
    <xf numFmtId="0" fontId="0" fillId="19" borderId="0" xfId="0" applyFill="1"/>
    <xf numFmtId="0" fontId="3" fillId="19" borderId="0" xfId="0" applyFont="1" applyFill="1"/>
    <xf numFmtId="0" fontId="0" fillId="19" borderId="0" xfId="0" applyFill="1" applyAlignment="1">
      <alignment horizontal="right"/>
    </xf>
    <xf numFmtId="0" fontId="3" fillId="22" borderId="0" xfId="0" applyFont="1" applyFill="1" applyAlignment="1">
      <alignment horizontal="right"/>
    </xf>
    <xf numFmtId="0" fontId="0" fillId="27" borderId="0" xfId="0" applyFill="1"/>
    <xf numFmtId="2" fontId="0" fillId="27" borderId="0" xfId="0" applyNumberFormat="1" applyFill="1"/>
    <xf numFmtId="0" fontId="3" fillId="25" borderId="0" xfId="0" applyFont="1" applyFill="1"/>
    <xf numFmtId="2" fontId="3" fillId="15" borderId="0" xfId="0" applyNumberFormat="1" applyFont="1" applyFill="1"/>
    <xf numFmtId="0" fontId="3" fillId="15" borderId="0" xfId="0" applyFont="1" applyFill="1" applyAlignment="1">
      <alignment horizontal="right"/>
    </xf>
    <xf numFmtId="0" fontId="1" fillId="21" borderId="0" xfId="0" applyFont="1" applyFill="1" applyAlignment="1">
      <alignment horizontal="center"/>
    </xf>
    <xf numFmtId="2" fontId="4" fillId="16" borderId="0" xfId="0" applyNumberFormat="1" applyFont="1" applyFill="1"/>
    <xf numFmtId="0" fontId="3" fillId="14" borderId="0" xfId="0" applyFont="1" applyFill="1" applyAlignment="1">
      <alignment horizontal="right"/>
    </xf>
    <xf numFmtId="0" fontId="5" fillId="29" borderId="0" xfId="0" applyFont="1" applyFill="1" applyAlignment="1">
      <alignment horizontal="right"/>
    </xf>
    <xf numFmtId="0" fontId="3" fillId="29" borderId="0" xfId="0" applyFont="1" applyFill="1" applyAlignment="1">
      <alignment horizontal="right"/>
    </xf>
    <xf numFmtId="0" fontId="0" fillId="29" borderId="0" xfId="0" applyFill="1" applyAlignment="1">
      <alignment horizontal="right"/>
    </xf>
    <xf numFmtId="1" fontId="0" fillId="16" borderId="0" xfId="0" applyNumberFormat="1" applyFill="1"/>
    <xf numFmtId="0" fontId="13" fillId="2" borderId="0" xfId="0" applyFont="1" applyFill="1"/>
    <xf numFmtId="0" fontId="5" fillId="11" borderId="0" xfId="0" applyFont="1" applyFill="1" applyAlignment="1">
      <alignment horizontal="right"/>
    </xf>
    <xf numFmtId="0" fontId="4" fillId="13" borderId="0" xfId="0" applyFont="1" applyFill="1"/>
    <xf numFmtId="0" fontId="17" fillId="0" borderId="0" xfId="0" applyFont="1"/>
    <xf numFmtId="0" fontId="13" fillId="0" borderId="0" xfId="0" applyFont="1"/>
    <xf numFmtId="0" fontId="3" fillId="20" borderId="3" xfId="0" applyFont="1" applyFill="1" applyBorder="1" applyAlignment="1">
      <alignment horizontal="right"/>
    </xf>
    <xf numFmtId="0" fontId="3" fillId="20" borderId="1" xfId="0" applyFont="1" applyFill="1" applyBorder="1" applyAlignment="1">
      <alignment horizontal="right"/>
    </xf>
    <xf numFmtId="0" fontId="3" fillId="25" borderId="3" xfId="0" applyFont="1" applyFill="1" applyBorder="1" applyAlignment="1">
      <alignment horizontal="right"/>
    </xf>
    <xf numFmtId="0" fontId="3" fillId="25" borderId="0" xfId="0" applyFont="1" applyFill="1" applyAlignment="1">
      <alignment horizontal="right"/>
    </xf>
    <xf numFmtId="0" fontId="0" fillId="18" borderId="3" xfId="0" applyFill="1" applyBorder="1"/>
    <xf numFmtId="0" fontId="0" fillId="18" borderId="0" xfId="0" applyFill="1"/>
    <xf numFmtId="0" fontId="0" fillId="18" borderId="1" xfId="0" applyFill="1" applyBorder="1" applyAlignment="1">
      <alignment horizontal="center"/>
    </xf>
    <xf numFmtId="0" fontId="0" fillId="24" borderId="0" xfId="0" applyFill="1" applyAlignment="1">
      <alignment horizontal="center"/>
    </xf>
    <xf numFmtId="0" fontId="0" fillId="18" borderId="1" xfId="0" applyFill="1" applyBorder="1"/>
    <xf numFmtId="0" fontId="1" fillId="21" borderId="12" xfId="0" applyFont="1" applyFill="1" applyBorder="1" applyAlignment="1">
      <alignment horizontal="center"/>
    </xf>
    <xf numFmtId="0" fontId="0" fillId="24" borderId="12" xfId="0" applyFill="1" applyBorder="1" applyAlignment="1">
      <alignment horizontal="center"/>
    </xf>
    <xf numFmtId="0" fontId="3" fillId="25" borderId="12" xfId="0" applyFont="1" applyFill="1" applyBorder="1" applyAlignment="1">
      <alignment horizontal="right"/>
    </xf>
    <xf numFmtId="0" fontId="0" fillId="23" borderId="0" xfId="0" applyFill="1"/>
    <xf numFmtId="0" fontId="4" fillId="23" borderId="0" xfId="0" applyFont="1" applyFill="1"/>
    <xf numFmtId="0" fontId="3" fillId="24" borderId="0" xfId="0" applyFont="1" applyFill="1"/>
    <xf numFmtId="2" fontId="3" fillId="24" borderId="0" xfId="0" applyNumberFormat="1" applyFont="1" applyFill="1"/>
    <xf numFmtId="0" fontId="0" fillId="20" borderId="3" xfId="0" applyFill="1" applyBorder="1" applyAlignment="1">
      <alignment horizontal="right" vertical="top"/>
    </xf>
    <xf numFmtId="0" fontId="0" fillId="20" borderId="0" xfId="0" applyFill="1" applyAlignment="1">
      <alignment horizontal="right" vertical="top"/>
    </xf>
    <xf numFmtId="0" fontId="0" fillId="20" borderId="1" xfId="0" applyFill="1" applyBorder="1" applyAlignment="1">
      <alignment horizontal="right" vertical="top"/>
    </xf>
    <xf numFmtId="0" fontId="0" fillId="14" borderId="0" xfId="0" applyFill="1" applyAlignment="1">
      <alignment horizontal="right" vertical="top"/>
    </xf>
    <xf numFmtId="0" fontId="0" fillId="26" borderId="3" xfId="0" applyFill="1" applyBorder="1" applyAlignment="1">
      <alignment horizontal="right" vertical="top"/>
    </xf>
    <xf numFmtId="0" fontId="0" fillId="26" borderId="1" xfId="0" applyFill="1" applyBorder="1" applyAlignment="1">
      <alignment horizontal="right" vertical="top"/>
    </xf>
    <xf numFmtId="0" fontId="13" fillId="25" borderId="3" xfId="0" applyFont="1" applyFill="1" applyBorder="1" applyAlignment="1">
      <alignment horizontal="right" vertical="top"/>
    </xf>
    <xf numFmtId="0" fontId="13" fillId="25" borderId="0" xfId="0" applyFont="1" applyFill="1" applyAlignment="1">
      <alignment horizontal="right" vertical="top"/>
    </xf>
    <xf numFmtId="0" fontId="0" fillId="25" borderId="1" xfId="0" applyFill="1" applyBorder="1" applyAlignment="1">
      <alignment horizontal="right" vertical="top"/>
    </xf>
    <xf numFmtId="0" fontId="0" fillId="20" borderId="2" xfId="0" applyFill="1" applyBorder="1" applyAlignment="1">
      <alignment horizontal="right" vertical="top"/>
    </xf>
    <xf numFmtId="0" fontId="0" fillId="20" borderId="13" xfId="0" applyFill="1" applyBorder="1" applyAlignment="1">
      <alignment horizontal="right" vertical="top"/>
    </xf>
    <xf numFmtId="0" fontId="0" fillId="0" borderId="0" xfId="0" applyAlignment="1">
      <alignment vertical="top"/>
    </xf>
    <xf numFmtId="0" fontId="13" fillId="5" borderId="0" xfId="0" applyFont="1" applyFill="1"/>
    <xf numFmtId="0" fontId="3" fillId="15" borderId="0" xfId="0" applyFont="1" applyFill="1" applyAlignment="1">
      <alignment horizontal="left"/>
    </xf>
    <xf numFmtId="0" fontId="6" fillId="19" borderId="6" xfId="0" applyFont="1" applyFill="1" applyBorder="1" applyAlignment="1">
      <alignment vertical="center"/>
    </xf>
    <xf numFmtId="0" fontId="6" fillId="19" borderId="7" xfId="0" applyFont="1" applyFill="1" applyBorder="1" applyAlignment="1">
      <alignment vertical="center"/>
    </xf>
    <xf numFmtId="0" fontId="6" fillId="19" borderId="8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17" borderId="5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1" fillId="28" borderId="0" xfId="0" applyFont="1" applyFill="1" applyAlignment="1">
      <alignment horizontal="center"/>
    </xf>
    <xf numFmtId="0" fontId="1" fillId="21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1" fillId="17" borderId="3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24" borderId="3" xfId="0" applyFont="1" applyFill="1" applyBorder="1" applyAlignment="1">
      <alignment horizontal="center"/>
    </xf>
    <xf numFmtId="0" fontId="3" fillId="24" borderId="0" xfId="0" applyFont="1" applyFill="1" applyAlignment="1">
      <alignment horizontal="center"/>
    </xf>
    <xf numFmtId="0" fontId="3" fillId="24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3" fillId="20" borderId="3" xfId="0" applyFont="1" applyFill="1" applyBorder="1" applyAlignment="1">
      <alignment horizontal="center"/>
    </xf>
    <xf numFmtId="0" fontId="3" fillId="20" borderId="0" xfId="0" applyFont="1" applyFill="1" applyAlignment="1">
      <alignment horizontal="center"/>
    </xf>
    <xf numFmtId="0" fontId="3" fillId="26" borderId="3" xfId="0" applyFont="1" applyFill="1" applyBorder="1" applyAlignment="1">
      <alignment horizontal="center"/>
    </xf>
    <xf numFmtId="0" fontId="3" fillId="26" borderId="1" xfId="0" applyFont="1" applyFill="1" applyBorder="1" applyAlignment="1">
      <alignment horizontal="center"/>
    </xf>
    <xf numFmtId="0" fontId="3" fillId="18" borderId="3" xfId="0" applyFont="1" applyFill="1" applyBorder="1" applyAlignment="1">
      <alignment horizontal="center"/>
    </xf>
    <xf numFmtId="0" fontId="3" fillId="18" borderId="0" xfId="0" applyFont="1" applyFill="1" applyAlignment="1">
      <alignment horizontal="center"/>
    </xf>
    <xf numFmtId="0" fontId="3" fillId="18" borderId="1" xfId="0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/>
    </xf>
    <xf numFmtId="0" fontId="1" fillId="17" borderId="1" xfId="0" applyFont="1" applyFill="1" applyBorder="1" applyAlignment="1">
      <alignment horizontal="center"/>
    </xf>
  </cellXfs>
  <cellStyles count="1">
    <cellStyle name="Standard" xfId="0" builtinId="0"/>
  </cellStyles>
  <dxfs count="6">
    <dxf>
      <font>
        <color theme="5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E0D9C6"/>
      <color rgb="FFC6B998"/>
      <color rgb="FFAA9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
    <Relationship Target="worksheets/sheet8.xml" Type="http://schemas.openxmlformats.org/officeDocument/2006/relationships/worksheet" Id="rId8"/>
    <Relationship Target="calcChain.xml" Type="http://schemas.openxmlformats.org/officeDocument/2006/relationships/calcChain" Id="rId13"/>
    <Relationship Target="worksheets/sheet3.xml" Type="http://schemas.openxmlformats.org/officeDocument/2006/relationships/worksheet" Id="rId3"/>
    <Relationship Target="worksheets/sheet7.xml" Type="http://schemas.openxmlformats.org/officeDocument/2006/relationships/worksheet" Id="rId7"/>
    <Relationship Target="sharedStrings.xml" Type="http://schemas.openxmlformats.org/officeDocument/2006/relationships/sharedStrings" Id="rId12"/>
    <Relationship Target="worksheets/sheet2.xml" Type="http://schemas.openxmlformats.org/officeDocument/2006/relationships/worksheet" Id="rId2"/>
    <Relationship Target="worksheets/sheet1.xml" Type="http://schemas.openxmlformats.org/officeDocument/2006/relationships/worksheet" Id="rId1"/>
    <Relationship Target="worksheets/sheet6.xml" Type="http://schemas.openxmlformats.org/officeDocument/2006/relationships/worksheet" Id="rId6"/>
    <Relationship Target="styles.xml" Type="http://schemas.openxmlformats.org/officeDocument/2006/relationships/styles" Id="rId11"/>
    <Relationship Target="worksheets/sheet5.xml" Type="http://schemas.openxmlformats.org/officeDocument/2006/relationships/worksheet" Id="rId5"/>
    <Relationship Target="theme/theme1.xml" Type="http://schemas.openxmlformats.org/officeDocument/2006/relationships/theme" Id="rId10"/>
    <Relationship Target="worksheets/sheet4.xml" Type="http://schemas.openxmlformats.org/officeDocument/2006/relationships/worksheet" Id="rId4"/>
    <Relationship Target="worksheets/sheet9.xml" Type="http://schemas.openxmlformats.org/officeDocument/2006/relationships/worksheet" Id="rId9"/>
</Relationships>

</file>

<file path=xl/charts/_rels/chart1.xml.rels><?xml version="1.0" encoding="UTF-8" standalone="yes"?>
<Relationships xmlns="http://schemas.openxmlformats.org/package/2006/relationships">
    <Relationship Target="../media/image3.png" Type="http://schemas.openxmlformats.org/officeDocument/2006/relationships/image" Id="rId3"/>
    <Relationship Target="colors1.xml" Type="http://schemas.microsoft.com/office/2011/relationships/chartColorStyle" Id="rId2"/>
    <Relationship Target="style1.xml" Type="http://schemas.microsoft.com/office/2011/relationships/chartStyle" Id="rId1"/>
    <Relationship Target="../media/image4.svg" Type="http://schemas.openxmlformats.org/officeDocument/2006/relationships/image" Id="rId4"/>
</Relationships>

</file>

<file path=xl/charts/_rels/chart2.xml.rels><?xml version="1.0" encoding="UTF-8" standalone="yes"?>
<Relationships xmlns="http://schemas.openxmlformats.org/package/2006/relationships">
    <Relationship Target="colors2.xml" Type="http://schemas.microsoft.com/office/2011/relationships/chartColorStyle" Id="rId2"/>
    <Relationship Target="style2.xml" Type="http://schemas.microsoft.com/office/2011/relationships/chartStyle" Id="rId1"/>
</Relationships>

</file>

<file path=xl/charts/_rels/chart3.xml.rels><?xml version="1.0" encoding="UTF-8" standalone="yes"?>
<Relationships xmlns="http://schemas.openxmlformats.org/package/2006/relationships">
    <Relationship Target="colors3.xml" Type="http://schemas.microsoft.com/office/2011/relationships/chartColorStyle" Id="rId2"/>
    <Relationship Target="style3.xml" Type="http://schemas.microsoft.com/office/2011/relationships/chartStyle" Id="rId1"/>
</Relationships>

</file>

<file path=xl/charts/_rels/chart4.xml.rels><?xml version="1.0" encoding="UTF-8" standalone="yes"?>
<Relationships xmlns="http://schemas.openxmlformats.org/package/2006/relationships">
    <Relationship Target="colors4.xml" Type="http://schemas.microsoft.com/office/2011/relationships/chartColorStyle" Id="rId2"/>
    <Relationship Target="style4.xml" Type="http://schemas.microsoft.com/office/2011/relationships/chartStyle" Id="rId1"/>
</Relationships>

</file>

<file path=xl/charts/_rels/chart5.xml.rels><?xml version="1.0" encoding="UTF-8" standalone="yes"?>
<Relationships xmlns="http://schemas.openxmlformats.org/package/2006/relationships">
    <Relationship Target="colors5.xml" Type="http://schemas.microsoft.com/office/2011/relationships/chartColorStyle" Id="rId2"/>
    <Relationship Target="style5.xml" Type="http://schemas.microsoft.com/office/2011/relationships/chartStyle" Id="rId1"/>
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strRef>
              <c:f>'Auswahlfelder und Texte'!$H$75</c:f>
              <c:strCache>
                <c:ptCount val="1"/>
                <c:pt idx="0">
                  <c:v>Nische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Kollisionen!$C$33:$C$34</c:f>
              <c:numCache>
                <c:formatCode>0.00</c:formatCode>
                <c:ptCount val="2"/>
                <c:pt idx="0">
                  <c:v>50</c:v>
                </c:pt>
                <c:pt idx="1">
                  <c:v>-500</c:v>
                </c:pt>
              </c:numCache>
            </c:numRef>
          </c:xVal>
          <c:yVal>
            <c:numRef>
              <c:f>Kollisionen!$D$33:$D$34</c:f>
              <c:numCache>
                <c:formatCode>0.00</c:formatCode>
                <c:ptCount val="2"/>
                <c:pt idx="0">
                  <c:v>650</c:v>
                </c:pt>
                <c:pt idx="1">
                  <c:v>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F6-45EF-9726-7388F0D4BE24}"/>
            </c:ext>
          </c:extLst>
        </c:ser>
        <c:ser>
          <c:idx val="0"/>
          <c:order val="1"/>
          <c:tx>
            <c:strRef>
              <c:f>'Auswahlfelder und Texte'!$H$74</c:f>
              <c:strCache>
                <c:ptCount val="1"/>
                <c:pt idx="0">
                  <c:v>Sockelblende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Kollisionen!$C$38:$C$41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Kollisionen!$D$38:$D$41</c:f>
              <c:numCache>
                <c:formatCode>0.00</c:formatCode>
                <c:ptCount val="4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6-45EF-9726-7388F0D4BE24}"/>
            </c:ext>
          </c:extLst>
        </c:ser>
        <c:ser>
          <c:idx val="5"/>
          <c:order val="2"/>
          <c:tx>
            <c:strRef>
              <c:f>'Auswahlfelder und Texte'!$H$66</c:f>
              <c:strCache>
                <c:ptCount val="1"/>
                <c:pt idx="0">
                  <c:v>Dekor (Tür geschlossen)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(Kollisionen!$C$45:$C$48,Kollisionen!$C$45)</c:f>
              <c:numCache>
                <c:formatCode>0.00</c:formatCode>
                <c:ptCount val="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</c:numCache>
            </c:numRef>
          </c:xVal>
          <c:yVal>
            <c:numRef>
              <c:f>(Kollisionen!$D$45:$D$48,Kollisionen!$D$45)</c:f>
              <c:numCache>
                <c:formatCode>0.00</c:formatCode>
                <c:ptCount val="5"/>
                <c:pt idx="0">
                  <c:v>645.5</c:v>
                </c:pt>
                <c:pt idx="1">
                  <c:v>645.5</c:v>
                </c:pt>
                <c:pt idx="2">
                  <c:v>645.5</c:v>
                </c:pt>
                <c:pt idx="3">
                  <c:v>645.5</c:v>
                </c:pt>
                <c:pt idx="4">
                  <c:v>645.5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F6-45EF-9726-7388F0D4BE24}"/>
            </c:ext>
          </c:extLst>
        </c:ser>
        <c:ser>
          <c:idx val="6"/>
          <c:order val="3"/>
          <c:tx>
            <c:strRef>
              <c:f>'Auswahlfelder und Texte'!$H$65</c:f>
              <c:strCache>
                <c:ptCount val="1"/>
                <c:pt idx="0">
                  <c:v>Dekor (Tür offen)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(Kollisionen!$C$52:$C$55,Kollisionen!$C$52)</c:f>
              <c:numCache>
                <c:formatCode>0.00</c:formatCode>
                <c:ptCount val="5"/>
                <c:pt idx="0">
                  <c:v>598.86540076587846</c:v>
                </c:pt>
                <c:pt idx="1">
                  <c:v>598.86540076587846</c:v>
                </c:pt>
                <c:pt idx="2">
                  <c:v>598.86540076587846</c:v>
                </c:pt>
                <c:pt idx="3">
                  <c:v>598.86540076587846</c:v>
                </c:pt>
                <c:pt idx="4">
                  <c:v>598.86540076587846</c:v>
                </c:pt>
              </c:numCache>
            </c:numRef>
          </c:xVal>
          <c:yVal>
            <c:numRef>
              <c:f>(Kollisionen!$D$52:$D$55,Kollisionen!$D$52)</c:f>
              <c:numCache>
                <c:formatCode>0.00</c:formatCode>
                <c:ptCount val="5"/>
                <c:pt idx="0">
                  <c:v>25.83611642671061</c:v>
                </c:pt>
                <c:pt idx="1">
                  <c:v>25.83611642671061</c:v>
                </c:pt>
                <c:pt idx="2">
                  <c:v>25.83611642671061</c:v>
                </c:pt>
                <c:pt idx="3">
                  <c:v>25.83611642671061</c:v>
                </c:pt>
                <c:pt idx="4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6-45EF-9726-7388F0D4BE24}"/>
            </c:ext>
          </c:extLst>
        </c:ser>
        <c:ser>
          <c:idx val="2"/>
          <c:order val="4"/>
          <c:tx>
            <c:strRef>
              <c:f>'Auswahlfelder und Texte'!$H$73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6-45EF-9726-7388F0D4BE24}"/>
            </c:ext>
          </c:extLst>
        </c:ser>
        <c:ser>
          <c:idx val="3"/>
          <c:order val="5"/>
          <c:tx>
            <c:strRef>
              <c:f>'Auswahlfelder und Texte'!$H$73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Kollisionen!$O$63:$O$241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Kollisionen!$P$63:$P$241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6-45EF-9726-7388F0D4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80"/>
          <c:min val="-170"/>
        </c:scaling>
        <c:delete val="1"/>
        <c:axPos val="b"/>
        <c:numFmt formatCode="0.00" sourceLinked="1"/>
        <c:majorTickMark val="out"/>
        <c:minorTickMark val="none"/>
        <c:tickLblPos val="nextTo"/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30"/>
          <c:min val="-260"/>
        </c:scaling>
        <c:delete val="1"/>
        <c:axPos val="l"/>
        <c:numFmt formatCode="0.00" sourceLinked="1"/>
        <c:majorTickMark val="out"/>
        <c:minorTickMark val="none"/>
        <c:tickLblPos val="nextTo"/>
        <c:crossAx val="909560047"/>
        <c:crosses val="autoZero"/>
        <c:crossBetween val="midCat"/>
        <c:majorUnit val="10"/>
      </c:valAx>
      <c:spPr>
        <a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Federkräfte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Federberechnung!$E$32</c:f>
              <c:strCache>
                <c:ptCount val="1"/>
                <c:pt idx="0">
                  <c:v>Benötigte Federkraft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Federberechnung!$E$34:$E$123</c:f>
              <c:numCache>
                <c:formatCode>0.00</c:formatCode>
                <c:ptCount val="90"/>
                <c:pt idx="0">
                  <c:v>66.605417686598742</c:v>
                </c:pt>
                <c:pt idx="1">
                  <c:v>75.223367147414805</c:v>
                </c:pt>
                <c:pt idx="2">
                  <c:v>86.774796699379721</c:v>
                </c:pt>
                <c:pt idx="3">
                  <c:v>103.56184116804863</c:v>
                </c:pt>
                <c:pt idx="4">
                  <c:v>131.58000089951426</c:v>
                </c:pt>
                <c:pt idx="5">
                  <c:v>192.60667201172356</c:v>
                </c:pt>
                <c:pt idx="6">
                  <c:v>471.51694032286616</c:v>
                </c:pt>
                <c:pt idx="7">
                  <c:v>-439.19970440567101</c:v>
                </c:pt>
                <c:pt idx="8">
                  <c:v>-102.86423646524526</c:v>
                </c:pt>
                <c:pt idx="9">
                  <c:v>-37.650063230495341</c:v>
                </c:pt>
                <c:pt idx="10">
                  <c:v>-8.9203966141405413</c:v>
                </c:pt>
                <c:pt idx="11">
                  <c:v>7.7369244073712773</c:v>
                </c:pt>
                <c:pt idx="12">
                  <c:v>18.869467985041275</c:v>
                </c:pt>
                <c:pt idx="13">
                  <c:v>26.980911110076601</c:v>
                </c:pt>
                <c:pt idx="14">
                  <c:v>33.241314213534608</c:v>
                </c:pt>
                <c:pt idx="15">
                  <c:v>38.275319272651288</c:v>
                </c:pt>
                <c:pt idx="16">
                  <c:v>42.450083171518102</c:v>
                </c:pt>
                <c:pt idx="17">
                  <c:v>45.997783069170019</c:v>
                </c:pt>
                <c:pt idx="18">
                  <c:v>49.073845922439133</c:v>
                </c:pt>
                <c:pt idx="19">
                  <c:v>51.787097043571386</c:v>
                </c:pt>
                <c:pt idx="20">
                  <c:v>54.216486927050909</c:v>
                </c:pt>
                <c:pt idx="21">
                  <c:v>56.42092505975603</c:v>
                </c:pt>
                <c:pt idx="22">
                  <c:v>58.445356311129736</c:v>
                </c:pt>
                <c:pt idx="23">
                  <c:v>60.324681916390681</c:v>
                </c:pt>
                <c:pt idx="24">
                  <c:v>62.086387358271679</c:v>
                </c:pt>
                <c:pt idx="25">
                  <c:v>63.752362767917525</c:v>
                </c:pt>
                <c:pt idx="26">
                  <c:v>65.340200549963811</c:v>
                </c:pt>
                <c:pt idx="27">
                  <c:v>66.86414334494124</c:v>
                </c:pt>
                <c:pt idx="28">
                  <c:v>68.335791176311432</c:v>
                </c:pt>
                <c:pt idx="29">
                  <c:v>69.764638374070131</c:v>
                </c:pt>
                <c:pt idx="30">
                  <c:v>71.15848738470882</c:v>
                </c:pt>
                <c:pt idx="31">
                  <c:v>72.52377174236257</c:v>
                </c:pt>
                <c:pt idx="32">
                  <c:v>73.865810846456185</c:v>
                </c:pt>
                <c:pt idx="33">
                  <c:v>75.18901277936294</c:v>
                </c:pt>
                <c:pt idx="34">
                  <c:v>76.497037025642385</c:v>
                </c:pt>
                <c:pt idx="35">
                  <c:v>77.792925907156501</c:v>
                </c:pt>
                <c:pt idx="36">
                  <c:v>79.079211381303324</c:v>
                </c:pt>
                <c:pt idx="37">
                  <c:v>80.358002280257551</c:v>
                </c:pt>
                <c:pt idx="38">
                  <c:v>81.63105591397283</c:v>
                </c:pt>
                <c:pt idx="39">
                  <c:v>82.899837097090796</c:v>
                </c:pt>
                <c:pt idx="40">
                  <c:v>84.165567007487425</c:v>
                </c:pt>
                <c:pt idx="41">
                  <c:v>85.429263785202892</c:v>
                </c:pt>
                <c:pt idx="42">
                  <c:v>86.691776395116079</c:v>
                </c:pt>
                <c:pt idx="43">
                  <c:v>87.953812976518392</c:v>
                </c:pt>
                <c:pt idx="44">
                  <c:v>89.215964667140085</c:v>
                </c:pt>
                <c:pt idx="45">
                  <c:v>90.478725703069756</c:v>
                </c:pt>
                <c:pt idx="46">
                  <c:v>91.742510448163316</c:v>
                </c:pt>
                <c:pt idx="47">
                  <c:v>93.007667888515087</c:v>
                </c:pt>
                <c:pt idx="48">
                  <c:v>94.274494032965293</c:v>
                </c:pt>
                <c:pt idx="49">
                  <c:v>95.543242584539485</c:v>
                </c:pt>
                <c:pt idx="50">
                  <c:v>96.814134186383924</c:v>
                </c:pt>
                <c:pt idx="51">
                  <c:v>98.087364496243168</c:v>
                </c:pt>
                <c:pt idx="52">
                  <c:v>99.363111303544414</c:v>
                </c:pt>
                <c:pt idx="53">
                  <c:v>100.64154087091734</c:v>
                </c:pt>
                <c:pt idx="54">
                  <c:v>101.92281365609728</c:v>
                </c:pt>
                <c:pt idx="55">
                  <c:v>103.20708954953385</c:v>
                </c:pt>
                <c:pt idx="56">
                  <c:v>104.4945327468139</c:v>
                </c:pt>
                <c:pt idx="57">
                  <c:v>105.78531636254588</c:v>
                </c:pt>
                <c:pt idx="58">
                  <c:v>107.0796268831526</c:v>
                </c:pt>
                <c:pt idx="59">
                  <c:v>108.37766854972311</c:v>
                </c:pt>
                <c:pt idx="60">
                  <c:v>109.67966775844235</c:v>
                </c:pt>
                <c:pt idx="61">
                  <c:v>110.98587756501729</c:v>
                </c:pt>
                <c:pt idx="62">
                  <c:v>112.29658238092745</c:v>
                </c:pt>
                <c:pt idx="63">
                  <c:v>113.61210295330825</c:v>
                </c:pt>
                <c:pt idx="64">
                  <c:v>114.93280172702943</c:v>
                </c:pt>
                <c:pt idx="65">
                  <c:v>116.2590886973471</c:v>
                </c:pt>
                <c:pt idx="66">
                  <c:v>117.59142787485132</c:v>
                </c:pt>
                <c:pt idx="67">
                  <c:v>118.93034450192162</c:v>
                </c:pt>
                <c:pt idx="68">
                  <c:v>120.27643318238202</c:v>
                </c:pt>
                <c:pt idx="69">
                  <c:v>121.63036711464629</c:v>
                </c:pt>
                <c:pt idx="70">
                  <c:v>122.99290865482986</c:v>
                </c:pt>
                <c:pt idx="71">
                  <c:v>124.364921482052</c:v>
                </c:pt>
                <c:pt idx="72">
                  <c:v>125.7473846960293</c:v>
                </c:pt>
                <c:pt idx="73">
                  <c:v>127.14140925051498</c:v>
                </c:pt>
                <c:pt idx="74">
                  <c:v>128.54825721974592</c:v>
                </c:pt>
                <c:pt idx="75">
                  <c:v>129.96936451497987</c:v>
                </c:pt>
                <c:pt idx="76">
                  <c:v>131.40636782277602</c:v>
                </c:pt>
                <c:pt idx="77">
                  <c:v>132.86113673727417</c:v>
                </c:pt>
                <c:pt idx="78">
                  <c:v>134.33581232103245</c:v>
                </c:pt>
                <c:pt idx="79">
                  <c:v>135.83285367479453</c:v>
                </c:pt>
                <c:pt idx="80">
                  <c:v>137.35509455650239</c:v>
                </c:pt>
                <c:pt idx="81">
                  <c:v>138.90581270748925</c:v>
                </c:pt>
                <c:pt idx="82">
                  <c:v>140.48881538168072</c:v>
                </c:pt>
                <c:pt idx="83">
                  <c:v>142.10854572300025</c:v>
                </c:pt>
                <c:pt idx="84">
                  <c:v>143.77021623171956</c:v>
                </c:pt>
                <c:pt idx="85">
                  <c:v>145.47997780412823</c:v>
                </c:pt>
                <c:pt idx="86">
                  <c:v>147.24513602921459</c:v>
                </c:pt>
                <c:pt idx="87">
                  <c:v>149.07443105784327</c:v>
                </c:pt>
                <c:pt idx="88">
                  <c:v>150.97840417735776</c:v>
                </c:pt>
                <c:pt idx="89">
                  <c:v>152.96988444228475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8-4D26-B291-F00BA762A1E8}"/>
            </c:ext>
          </c:extLst>
        </c:ser>
        <c:ser>
          <c:idx val="5"/>
          <c:order val="1"/>
          <c:tx>
            <c:strRef>
              <c:f>Federberechnung!$J$22</c:f>
              <c:strCache>
                <c:ptCount val="1"/>
                <c:pt idx="0">
                  <c:v>Stufe 0 weiss (Set 1283136)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Federberechnung!$I$34:$I$123</c:f>
              <c:numCache>
                <c:formatCode>0.00</c:formatCode>
                <c:ptCount val="90"/>
                <c:pt idx="0">
                  <c:v>74.653788506116513</c:v>
                </c:pt>
                <c:pt idx="1">
                  <c:v>74.067499999999995</c:v>
                </c:pt>
                <c:pt idx="2">
                  <c:v>73.576815289689748</c:v>
                </c:pt>
                <c:pt idx="3">
                  <c:v>73.182633173376018</c:v>
                </c:pt>
                <c:pt idx="4">
                  <c:v>72.885639578154269</c:v>
                </c:pt>
                <c:pt idx="5">
                  <c:v>72.686309843965944</c:v>
                </c:pt>
                <c:pt idx="6">
                  <c:v>72.584897985607071</c:v>
                </c:pt>
                <c:pt idx="7">
                  <c:v>72.581415489193958</c:v>
                </c:pt>
                <c:pt idx="8">
                  <c:v>72.675604393116501</c:v>
                </c:pt>
                <c:pt idx="9">
                  <c:v>72.866910347580983</c:v>
                </c:pt>
                <c:pt idx="10">
                  <c:v>73.1544610023319</c:v>
                </c:pt>
                <c:pt idx="11">
                  <c:v>73.537053744661335</c:v>
                </c:pt>
                <c:pt idx="12">
                  <c:v>74.013154983385675</c:v>
                </c:pt>
                <c:pt idx="13">
                  <c:v>74.580911330490636</c:v>
                </c:pt>
                <c:pt idx="14">
                  <c:v>75.238171522765839</c:v>
                </c:pt>
                <c:pt idx="15">
                  <c:v>75.982516926556386</c:v>
                </c:pt>
                <c:pt idx="16">
                  <c:v>76.811297997308031</c:v>
                </c:pt>
                <c:pt idx="17">
                  <c:v>77.721674034501689</c:v>
                </c:pt>
                <c:pt idx="18">
                  <c:v>78.710653847585803</c:v>
                </c:pt>
                <c:pt idx="19">
                  <c:v>79.775135393489933</c:v>
                </c:pt>
                <c:pt idx="20">
                  <c:v>80.911942949424031</c:v>
                </c:pt>
                <c:pt idx="21">
                  <c:v>82.117860868082488</c:v>
                </c:pt>
                <c:pt idx="22">
                  <c:v>83.389663380834577</c:v>
                </c:pt>
                <c:pt idx="23">
                  <c:v>84.724140248560175</c:v>
                </c:pt>
                <c:pt idx="24">
                  <c:v>86.118118307686998</c:v>
                </c:pt>
                <c:pt idx="25">
                  <c:v>87.568479129207304</c:v>
                </c:pt>
                <c:pt idx="26">
                  <c:v>89.0721731142837</c:v>
                </c:pt>
                <c:pt idx="27">
                  <c:v>90.626230405888549</c:v>
                </c:pt>
                <c:pt idx="28">
                  <c:v>92.227769015134584</c:v>
                </c:pt>
                <c:pt idx="29">
                  <c:v>93.874000554896725</c:v>
                </c:pt>
                <c:pt idx="30">
                  <c:v>95.562233951035211</c:v>
                </c:pt>
                <c:pt idx="31">
                  <c:v>97.289877469821931</c:v>
                </c:pt>
                <c:pt idx="32">
                  <c:v>99.054439363973302</c:v>
                </c:pt>
                <c:pt idx="33">
                  <c:v>100.85352740237971</c:v>
                </c:pt>
                <c:pt idx="34">
                  <c:v>102.68484751239554</c:v>
                </c:pt>
                <c:pt idx="35">
                  <c:v>104.54620172974646</c:v>
                </c:pt>
                <c:pt idx="36">
                  <c:v>106.43548562042342</c:v>
                </c:pt>
                <c:pt idx="37">
                  <c:v>108.3506853116628</c:v>
                </c:pt>
                <c:pt idx="38">
                  <c:v>110.28987424525781</c:v>
                </c:pt>
                <c:pt idx="39">
                  <c:v>112.25120974585376</c:v>
                </c:pt>
                <c:pt idx="40">
                  <c:v>114.23292947928529</c:v>
                </c:pt>
                <c:pt idx="41">
                  <c:v>116.23334786112022</c:v>
                </c:pt>
                <c:pt idx="42">
                  <c:v>118.25085246305508</c:v>
                </c:pt>
                <c:pt idx="43">
                  <c:v>120.28390045436517</c:v>
                </c:pt>
                <c:pt idx="44">
                  <c:v>122.33101510694776</c:v>
                </c:pt>
                <c:pt idx="45">
                  <c:v>124.39078238535507</c:v>
                </c:pt>
                <c:pt idx="46">
                  <c:v>126.46184763735661</c:v>
                </c:pt>
                <c:pt idx="47">
                  <c:v>128.54291239579663</c:v>
                </c:pt>
                <c:pt idx="48">
                  <c:v>130.63273129863867</c:v>
                </c:pt>
                <c:pt idx="49">
                  <c:v>132.73010913097104</c:v>
                </c:pt>
                <c:pt idx="50">
                  <c:v>134.83389799024252</c:v>
                </c:pt>
                <c:pt idx="51">
                  <c:v>136.94299457401041</c:v>
                </c:pt>
                <c:pt idx="52">
                  <c:v>139.05633758790412</c:v>
                </c:pt>
                <c:pt idx="53">
                  <c:v>141.17290527027174</c:v>
                </c:pt>
                <c:pt idx="54">
                  <c:v>143.29171302900835</c:v>
                </c:pt>
                <c:pt idx="55">
                  <c:v>145.41181118531091</c:v>
                </c:pt>
                <c:pt idx="56">
                  <c:v>147.53228281852103</c:v>
                </c:pt>
                <c:pt idx="57">
                  <c:v>149.6522417057553</c:v>
                </c:pt>
                <c:pt idx="58">
                  <c:v>151.7708303496604</c:v>
                </c:pt>
                <c:pt idx="59">
                  <c:v>153.88721808732612</c:v>
                </c:pt>
                <c:pt idx="60">
                  <c:v>156.00059927312728</c:v>
                </c:pt>
                <c:pt idx="61">
                  <c:v>158.11019152801427</c:v>
                </c:pt>
                <c:pt idx="62">
                  <c:v>160.21523404751565</c:v>
                </c:pt>
                <c:pt idx="63">
                  <c:v>162.31498596043363</c:v>
                </c:pt>
                <c:pt idx="64">
                  <c:v>164.40872472987809</c:v>
                </c:pt>
                <c:pt idx="65">
                  <c:v>166.4957445878855</c:v>
                </c:pt>
                <c:pt idx="66">
                  <c:v>168.57535499437483</c:v>
                </c:pt>
                <c:pt idx="67">
                  <c:v>170.64687911057899</c:v>
                </c:pt>
                <c:pt idx="68">
                  <c:v>172.70965227633337</c:v>
                </c:pt>
                <c:pt idx="69">
                  <c:v>174.7630204796578</c:v>
                </c:pt>
                <c:pt idx="70">
                  <c:v>176.80633880590045</c:v>
                </c:pt>
                <c:pt idx="71">
                  <c:v>178.83896985226505</c:v>
                </c:pt>
                <c:pt idx="72">
                  <c:v>180.86028209175151</c:v>
                </c:pt>
                <c:pt idx="73">
                  <c:v>182.86964816832187</c:v>
                </c:pt>
                <c:pt idx="74">
                  <c:v>184.86644310235459</c:v>
                </c:pt>
                <c:pt idx="75">
                  <c:v>186.85004238203624</c:v>
                </c:pt>
                <c:pt idx="76">
                  <c:v>188.81981991208363</c:v>
                </c:pt>
                <c:pt idx="77">
                  <c:v>190.77514578587244</c:v>
                </c:pt>
                <c:pt idx="78">
                  <c:v>192.71538384036253</c:v>
                </c:pt>
                <c:pt idx="79">
                  <c:v>194.63988894477504</c:v>
                </c:pt>
                <c:pt idx="80">
                  <c:v>196.54800396325453</c:v>
                </c:pt>
                <c:pt idx="81">
                  <c:v>198.43905631804057</c:v>
                </c:pt>
                <c:pt idx="82">
                  <c:v>200.31235406200901</c:v>
                </c:pt>
                <c:pt idx="83">
                  <c:v>202.16718134649912</c:v>
                </c:pt>
                <c:pt idx="84">
                  <c:v>204.00279314027074</c:v>
                </c:pt>
                <c:pt idx="85">
                  <c:v>205.81840901564061</c:v>
                </c:pt>
                <c:pt idx="86">
                  <c:v>207.6132057646212</c:v>
                </c:pt>
                <c:pt idx="87">
                  <c:v>209.38630853587108</c:v>
                </c:pt>
                <c:pt idx="88">
                  <c:v>211.13678008459794</c:v>
                </c:pt>
                <c:pt idx="89">
                  <c:v>212.86360759049583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FC-4238-97BD-CABD0D0E5DF7}"/>
            </c:ext>
          </c:extLst>
        </c:ser>
        <c:ser>
          <c:idx val="1"/>
          <c:order val="2"/>
          <c:tx>
            <c:strRef>
              <c:f>Federberechnung!$L$22</c:f>
              <c:strCache>
                <c:ptCount val="1"/>
                <c:pt idx="0">
                  <c:v>Stufe 1 blau (Set 1206326)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Federberechnung!$K$34:$K$123</c:f>
              <c:numCache>
                <c:formatCode>0.00</c:formatCode>
                <c:ptCount val="90"/>
                <c:pt idx="0">
                  <c:v>94.841685993293609</c:v>
                </c:pt>
                <c:pt idx="1">
                  <c:v>94.162399999999991</c:v>
                </c:pt>
                <c:pt idx="2">
                  <c:v>93.593882542537088</c:v>
                </c:pt>
                <c:pt idx="3">
                  <c:v>93.137174987083924</c:v>
                </c:pt>
                <c:pt idx="4">
                  <c:v>92.793072062964939</c:v>
                </c:pt>
                <c:pt idx="5">
                  <c:v>92.56212450887088</c:v>
                </c:pt>
                <c:pt idx="6">
                  <c:v>92.444626631599903</c:v>
                </c:pt>
                <c:pt idx="7">
                  <c:v>92.440591739204038</c:v>
                </c:pt>
                <c:pt idx="8">
                  <c:v>92.549720952024629</c:v>
                </c:pt>
                <c:pt idx="9">
                  <c:v>92.771371988921416</c:v>
                </c:pt>
                <c:pt idx="10">
                  <c:v>93.10453412683971</c:v>
                </c:pt>
                <c:pt idx="11">
                  <c:v>93.547813993814501</c:v>
                </c:pt>
                <c:pt idx="12">
                  <c:v>94.099434739370992</c:v>
                </c:pt>
                <c:pt idx="13">
                  <c:v>94.757248989809824</c:v>
                </c:pt>
                <c:pt idx="14">
                  <c:v>95.518764247066628</c:v>
                </c:pt>
                <c:pt idx="15">
                  <c:v>96.381178232148088</c:v>
                </c:pt>
                <c:pt idx="16">
                  <c:v>97.34142112791551</c:v>
                </c:pt>
                <c:pt idx="17">
                  <c:v>98.396201639974365</c:v>
                </c:pt>
                <c:pt idx="18">
                  <c:v>99.542054113064921</c:v>
                </c:pt>
                <c:pt idx="19">
                  <c:v>100.77538445590557</c:v>
                </c:pt>
                <c:pt idx="20">
                  <c:v>102.09251321036714</c:v>
                </c:pt>
                <c:pt idx="21">
                  <c:v>103.48971466095074</c:v>
                </c:pt>
                <c:pt idx="22">
                  <c:v>104.96325136538074</c:v>
                </c:pt>
                <c:pt idx="23">
                  <c:v>106.50940387419385</c:v>
                </c:pt>
                <c:pt idx="24">
                  <c:v>108.12449569442356</c:v>
                </c:pt>
                <c:pt idx="25">
                  <c:v>109.80491374970225</c:v>
                </c:pt>
                <c:pt idx="26">
                  <c:v>111.54712471172181</c:v>
                </c:pt>
                <c:pt idx="27">
                  <c:v>113.34768764268466</c:v>
                </c:pt>
                <c:pt idx="28">
                  <c:v>115.2032634106387</c:v>
                </c:pt>
                <c:pt idx="29">
                  <c:v>117.11062133256999</c:v>
                </c:pt>
                <c:pt idx="30">
                  <c:v>119.06664347430285</c:v>
                </c:pt>
                <c:pt idx="31">
                  <c:v>121.06832699951782</c:v>
                </c:pt>
                <c:pt idx="32">
                  <c:v>123.11278491825873</c:v>
                </c:pt>
                <c:pt idx="33">
                  <c:v>125.19724554206752</c:v>
                </c:pt>
                <c:pt idx="34">
                  <c:v>127.31905091091343</c:v>
                </c:pt>
                <c:pt idx="35">
                  <c:v>129.47565441791312</c:v>
                </c:pt>
                <c:pt idx="36">
                  <c:v>131.66461782228367</c:v>
                </c:pt>
                <c:pt idx="37">
                  <c:v>133.88360780937484</c:v>
                </c:pt>
                <c:pt idx="38">
                  <c:v>136.13039222898834</c:v>
                </c:pt>
                <c:pt idx="39">
                  <c:v>138.40283611933401</c:v>
                </c:pt>
                <c:pt idx="40">
                  <c:v>140.69889760358569</c:v>
                </c:pt>
                <c:pt idx="41">
                  <c:v>143.0166237287462</c:v>
                </c:pt>
                <c:pt idx="42">
                  <c:v>145.35414630202246</c:v>
                </c:pt>
                <c:pt idx="43">
                  <c:v>147.70967776781617</c:v>
                </c:pt>
                <c:pt idx="44">
                  <c:v>150.08150715839463</c:v>
                </c:pt>
                <c:pt idx="45">
                  <c:v>152.46799614303208</c:v>
                </c:pt>
                <c:pt idx="46">
                  <c:v>154.86757519362698</c:v>
                </c:pt>
                <c:pt idx="47">
                  <c:v>157.27873987926785</c:v>
                </c:pt>
                <c:pt idx="48">
                  <c:v>159.70004729773308</c:v>
                </c:pt>
                <c:pt idx="49">
                  <c:v>162.13011264829748</c:v>
                </c:pt>
                <c:pt idx="50">
                  <c:v>164.56760594731549</c:v>
                </c:pt>
                <c:pt idx="51">
                  <c:v>167.01124888575001</c:v>
                </c:pt>
                <c:pt idx="52">
                  <c:v>169.45981182598547</c:v>
                </c:pt>
                <c:pt idx="53">
                  <c:v>171.91211093383208</c:v>
                </c:pt>
                <c:pt idx="54">
                  <c:v>174.3670054405062</c:v>
                </c:pt>
                <c:pt idx="55">
                  <c:v>176.82339502849814</c:v>
                </c:pt>
                <c:pt idx="56">
                  <c:v>179.28021733456231</c:v>
                </c:pt>
                <c:pt idx="57">
                  <c:v>181.73644556253026</c:v>
                </c:pt>
                <c:pt idx="58">
                  <c:v>184.1910861982272</c:v>
                </c:pt>
                <c:pt idx="59">
                  <c:v>186.64317681841919</c:v>
                </c:pt>
                <c:pt idx="60">
                  <c:v>189.09178398541644</c:v>
                </c:pt>
                <c:pt idx="61">
                  <c:v>191.53600121866481</c:v>
                </c:pt>
                <c:pt idx="62">
                  <c:v>193.97494703436294</c:v>
                </c:pt>
                <c:pt idx="63">
                  <c:v>196.40776304381274</c:v>
                </c:pt>
                <c:pt idx="64">
                  <c:v>198.83361210082427</c:v>
                </c:pt>
                <c:pt idx="65">
                  <c:v>201.25167648803287</c:v>
                </c:pt>
                <c:pt idx="66">
                  <c:v>203.66115613141358</c:v>
                </c:pt>
                <c:pt idx="67">
                  <c:v>206.06126683156737</c:v>
                </c:pt>
                <c:pt idx="68">
                  <c:v>208.45123849947592</c:v>
                </c:pt>
                <c:pt idx="69">
                  <c:v>210.83031338332765</c:v>
                </c:pt>
                <c:pt idx="70">
                  <c:v>213.19774427166396</c:v>
                </c:pt>
                <c:pt idx="71">
                  <c:v>215.55279265641744</c:v>
                </c:pt>
                <c:pt idx="72">
                  <c:v>217.8947268373397</c:v>
                </c:pt>
                <c:pt idx="73">
                  <c:v>220.22281994674535</c:v>
                </c:pt>
                <c:pt idx="74">
                  <c:v>222.5363478703143</c:v>
                </c:pt>
                <c:pt idx="75">
                  <c:v>224.83458703573851</c:v>
                </c:pt>
                <c:pt idx="76">
                  <c:v>227.11681203606932</c:v>
                </c:pt>
                <c:pt idx="77">
                  <c:v>229.3822930484591</c:v>
                </c:pt>
                <c:pt idx="78">
                  <c:v>231.63029300124762</c:v>
                </c:pt>
                <c:pt idx="79">
                  <c:v>233.86006443256693</c:v>
                </c:pt>
                <c:pt idx="80">
                  <c:v>236.07084597121903</c:v>
                </c:pt>
                <c:pt idx="81">
                  <c:v>238.26185835469528</c:v>
                </c:pt>
                <c:pt idx="82">
                  <c:v>240.43229987874147</c:v>
                </c:pt>
                <c:pt idx="83">
                  <c:v>242.58134114628862</c:v>
                </c:pt>
                <c:pt idx="84">
                  <c:v>244.70811894872747</c:v>
                </c:pt>
                <c:pt idx="85">
                  <c:v>246.81172906639739</c:v>
                </c:pt>
                <c:pt idx="86">
                  <c:v>248.89121771349213</c:v>
                </c:pt>
                <c:pt idx="87">
                  <c:v>250.94557126914717</c:v>
                </c:pt>
                <c:pt idx="88">
                  <c:v>252.97370382215487</c:v>
                </c:pt>
                <c:pt idx="89">
                  <c:v>254.9744418979538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48-4D26-B291-F00BA762A1E8}"/>
            </c:ext>
          </c:extLst>
        </c:ser>
        <c:ser>
          <c:idx val="2"/>
          <c:order val="3"/>
          <c:tx>
            <c:strRef>
              <c:f>Federberechnung!$N$22</c:f>
              <c:strCache>
                <c:ptCount val="1"/>
                <c:pt idx="0">
                  <c:v>Stufe 2 gelb (Set 1206327)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Federberechnung!$M$34:$M$123</c:f>
              <c:numCache>
                <c:formatCode>0.00</c:formatCode>
                <c:ptCount val="90"/>
                <c:pt idx="0">
                  <c:v>101.62040139574023</c:v>
                </c:pt>
                <c:pt idx="1">
                  <c:v>100.70660000000001</c:v>
                </c:pt>
                <c:pt idx="2">
                  <c:v>99.941808658413009</c:v>
                </c:pt>
                <c:pt idx="3">
                  <c:v>99.327428256434345</c:v>
                </c:pt>
                <c:pt idx="4">
                  <c:v>98.864527894226669</c:v>
                </c:pt>
                <c:pt idx="5">
                  <c:v>98.55384844645728</c:v>
                </c:pt>
                <c:pt idx="6">
                  <c:v>98.395785825842751</c:v>
                </c:pt>
                <c:pt idx="7">
                  <c:v>98.390357934881635</c:v>
                </c:pt>
                <c:pt idx="8">
                  <c:v>98.537162709271257</c:v>
                </c:pt>
                <c:pt idx="9">
                  <c:v>98.835336127953838</c:v>
                </c:pt>
                <c:pt idx="10">
                  <c:v>99.283518527772486</c:v>
                </c:pt>
                <c:pt idx="11">
                  <c:v>99.87983549167906</c:v>
                </c:pt>
                <c:pt idx="12">
                  <c:v>100.62189673272528</c:v>
                </c:pt>
                <c:pt idx="13">
                  <c:v>101.5068135220061</c:v>
                </c:pt>
                <c:pt idx="14">
                  <c:v>102.53123285617298</c:v>
                </c:pt>
                <c:pt idx="15">
                  <c:v>103.69138500277066</c:v>
                </c:pt>
                <c:pt idx="16">
                  <c:v>104.98314032683874</c:v>
                </c:pt>
                <c:pt idx="17">
                  <c:v>106.40207125377505</c:v>
                </c:pt>
                <c:pt idx="18">
                  <c:v>107.94351565209925</c:v>
                </c:pt>
                <c:pt idx="19">
                  <c:v>109.60263861330156</c:v>
                </c:pt>
                <c:pt idx="20">
                  <c:v>111.37449039013677</c:v>
                </c:pt>
                <c:pt idx="21">
                  <c:v>113.25405900818376</c:v>
                </c:pt>
                <c:pt idx="22">
                  <c:v>115.23631671771459</c:v>
                </c:pt>
                <c:pt idx="23">
                  <c:v>117.31625997361795</c:v>
                </c:pt>
                <c:pt idx="24">
                  <c:v>119.48894301749837</c:v>
                </c:pt>
                <c:pt idx="25">
                  <c:v>121.74950540138518</c:v>
                </c:pt>
                <c:pt idx="26">
                  <c:v>124.0931939574353</c:v>
                </c:pt>
                <c:pt idx="27">
                  <c:v>126.5153798050401</c:v>
                </c:pt>
                <c:pt idx="28">
                  <c:v>129.01157101669256</c:v>
                </c:pt>
                <c:pt idx="29">
                  <c:v>131.57742155452871</c:v>
                </c:pt>
                <c:pt idx="30">
                  <c:v>134.20873705471695</c:v>
                </c:pt>
                <c:pt idx="31">
                  <c:v>136.90147798744661</c:v>
                </c:pt>
                <c:pt idx="32">
                  <c:v>139.65176066384805</c:v>
                </c:pt>
                <c:pt idx="33">
                  <c:v>142.45585650301942</c:v>
                </c:pt>
                <c:pt idx="34">
                  <c:v>145.31018991587166</c:v>
                </c:pt>
                <c:pt idx="35">
                  <c:v>148.21133510981173</c:v>
                </c:pt>
                <c:pt idx="36">
                  <c:v>151.15601207045307</c:v>
                </c:pt>
                <c:pt idx="37">
                  <c:v>154.14108193403996</c:v>
                </c:pt>
                <c:pt idx="38">
                  <c:v>157.1635419270915</c:v>
                </c:pt>
                <c:pt idx="39">
                  <c:v>160.22052001767551</c:v>
                </c:pt>
                <c:pt idx="40">
                  <c:v>163.30926939529985</c:v>
                </c:pt>
                <c:pt idx="41">
                  <c:v>166.42716287319428</c:v>
                </c:pt>
                <c:pt idx="42">
                  <c:v>169.57168728724449</c:v>
                </c:pt>
                <c:pt idx="43">
                  <c:v>172.74043794956225</c:v>
                </c:pt>
                <c:pt idx="44">
                  <c:v>175.93111320117376</c:v>
                </c:pt>
                <c:pt idx="45">
                  <c:v>179.14150909717412</c:v>
                </c:pt>
                <c:pt idx="46">
                  <c:v>182.36951424856963</c:v>
                </c:pt>
                <c:pt idx="47">
                  <c:v>185.61310483758649</c:v>
                </c:pt>
                <c:pt idx="48">
                  <c:v>188.87033981718855</c:v>
                </c:pt>
                <c:pt idx="49">
                  <c:v>192.1393563006859</c:v>
                </c:pt>
                <c:pt idx="50">
                  <c:v>195.41836514341247</c:v>
                </c:pt>
                <c:pt idx="51">
                  <c:v>198.70564671535419</c:v>
                </c:pt>
                <c:pt idx="52">
                  <c:v>201.99954686114711</c:v>
                </c:pt>
                <c:pt idx="53">
                  <c:v>205.29847304194078</c:v>
                </c:pt>
                <c:pt idx="54">
                  <c:v>208.60089065210957</c:v>
                </c:pt>
                <c:pt idx="55">
                  <c:v>211.90531950262249</c:v>
                </c:pt>
                <c:pt idx="56">
                  <c:v>215.21033046197073</c:v>
                </c:pt>
                <c:pt idx="57">
                  <c:v>218.5145422448324</c:v>
                </c:pt>
                <c:pt idx="58">
                  <c:v>221.81661833809136</c:v>
                </c:pt>
                <c:pt idx="59">
                  <c:v>225.11526405334965</c:v>
                </c:pt>
                <c:pt idx="60">
                  <c:v>228.40922369466733</c:v>
                </c:pt>
                <c:pt idx="61">
                  <c:v>231.69727782987053</c:v>
                </c:pt>
                <c:pt idx="62">
                  <c:v>234.9782406533692</c:v>
                </c:pt>
                <c:pt idx="63">
                  <c:v>238.25095742798621</c:v>
                </c:pt>
                <c:pt idx="64">
                  <c:v>241.51430199277553</c:v>
                </c:pt>
                <c:pt idx="65">
                  <c:v>244.76717432318708</c:v>
                </c:pt>
                <c:pt idx="66">
                  <c:v>248.00849812916351</c:v>
                </c:pt>
                <c:pt idx="67">
                  <c:v>251.23721847579898</c:v>
                </c:pt>
                <c:pt idx="68">
                  <c:v>254.45229941000929</c:v>
                </c:pt>
                <c:pt idx="69">
                  <c:v>257.65272157519075</c:v>
                </c:pt>
                <c:pt idx="70">
                  <c:v>260.83747979402415</c:v>
                </c:pt>
                <c:pt idx="71">
                  <c:v>264.0055805973235</c:v>
                </c:pt>
                <c:pt idx="72">
                  <c:v>267.1560396740403</c:v>
                </c:pt>
                <c:pt idx="73">
                  <c:v>270.28787921407411</c:v>
                </c:pt>
                <c:pt idx="74">
                  <c:v>273.40012511125616</c:v>
                </c:pt>
                <c:pt idx="75">
                  <c:v>276.49180398855299</c:v>
                </c:pt>
                <c:pt idx="76">
                  <c:v>279.56194000090278</c:v>
                </c:pt>
                <c:pt idx="77">
                  <c:v>282.60955136280813</c:v>
                </c:pt>
                <c:pt idx="78">
                  <c:v>285.63364653739268</c:v>
                </c:pt>
                <c:pt idx="79">
                  <c:v>288.63322001047698</c:v>
                </c:pt>
                <c:pt idx="80">
                  <c:v>291.60724755652086</c:v>
                </c:pt>
                <c:pt idx="81">
                  <c:v>294.55468088191151</c:v>
                </c:pt>
                <c:pt idx="82">
                  <c:v>297.47444150354511</c:v>
                </c:pt>
                <c:pt idx="83">
                  <c:v>300.36541368488827</c:v>
                </c:pt>
                <c:pt idx="84">
                  <c:v>303.22643620483575</c:v>
                </c:pt>
                <c:pt idx="85">
                  <c:v>306.05629267265363</c:v>
                </c:pt>
                <c:pt idx="86">
                  <c:v>308.85370001934064</c:v>
                </c:pt>
                <c:pt idx="87">
                  <c:v>311.61729468349563</c:v>
                </c:pt>
                <c:pt idx="88">
                  <c:v>314.34561585599408</c:v>
                </c:pt>
                <c:pt idx="89">
                  <c:v>317.03708493415212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48-4D26-B291-F00BA762A1E8}"/>
            </c:ext>
          </c:extLst>
        </c:ser>
        <c:ser>
          <c:idx val="3"/>
          <c:order val="4"/>
          <c:tx>
            <c:strRef>
              <c:f>Federberechnung!$P$22</c:f>
              <c:strCache>
                <c:ptCount val="1"/>
                <c:pt idx="0">
                  <c:v>Stufe 3 grün (Set 1206328)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Federberechnung!$O$34:$O$123</c:f>
              <c:numCache>
                <c:formatCode>0.00</c:formatCode>
                <c:ptCount val="90"/>
                <c:pt idx="0">
                  <c:v>136.66942647711753</c:v>
                </c:pt>
                <c:pt idx="1">
                  <c:v>135.5575</c:v>
                </c:pt>
                <c:pt idx="2">
                  <c:v>134.626891066653</c:v>
                </c:pt>
                <c:pt idx="3">
                  <c:v>133.87930429433382</c:v>
                </c:pt>
                <c:pt idx="4">
                  <c:v>133.3160405792581</c:v>
                </c:pt>
                <c:pt idx="5">
                  <c:v>132.93800142821129</c:v>
                </c:pt>
                <c:pt idx="6">
                  <c:v>132.74566859339274</c:v>
                </c:pt>
                <c:pt idx="7">
                  <c:v>132.73906385881614</c:v>
                </c:pt>
                <c:pt idx="8">
                  <c:v>132.91769798694509</c:v>
                </c:pt>
                <c:pt idx="9">
                  <c:v>133.28051962472259</c:v>
                </c:pt>
                <c:pt idx="10">
                  <c:v>133.82587431476739</c:v>
                </c:pt>
                <c:pt idx="11">
                  <c:v>134.55148123987496</c:v>
                </c:pt>
                <c:pt idx="12">
                  <c:v>135.45443186504181</c:v>
                </c:pt>
                <c:pt idx="13">
                  <c:v>136.53121114403396</c:v>
                </c:pt>
                <c:pt idx="14">
                  <c:v>137.77773909490074</c:v>
                </c:pt>
                <c:pt idx="15">
                  <c:v>139.18942865381385</c:v>
                </c:pt>
                <c:pt idx="16">
                  <c:v>140.76125482248077</c:v>
                </c:pt>
                <c:pt idx="17">
                  <c:v>142.48783006543425</c:v>
                </c:pt>
                <c:pt idx="18">
                  <c:v>144.36348143507652</c:v>
                </c:pt>
                <c:pt idx="19">
                  <c:v>146.38232574627403</c:v>
                </c:pt>
                <c:pt idx="20">
                  <c:v>148.53834007649385</c:v>
                </c:pt>
                <c:pt idx="21">
                  <c:v>150.8254257842944</c:v>
                </c:pt>
                <c:pt idx="22">
                  <c:v>153.23746503261731</c:v>
                </c:pt>
                <c:pt idx="23">
                  <c:v>155.7683694369245</c:v>
                </c:pt>
                <c:pt idx="24">
                  <c:v>158.41212092837191</c:v>
                </c:pt>
                <c:pt idx="25">
                  <c:v>161.16280524504833</c:v>
                </c:pt>
                <c:pt idx="26">
                  <c:v>164.01463866502084</c:v>
                </c:pt>
                <c:pt idx="27">
                  <c:v>166.96198870082313</c:v>
                </c:pt>
                <c:pt idx="28">
                  <c:v>169.99938951146217</c:v>
                </c:pt>
                <c:pt idx="29">
                  <c:v>173.12155277652829</c:v>
                </c:pt>
                <c:pt idx="30">
                  <c:v>176.32337473472197</c:v>
                </c:pt>
                <c:pt idx="31">
                  <c:v>179.59994002897264</c:v>
                </c:pt>
                <c:pt idx="32">
                  <c:v>182.94652293167354</c:v>
                </c:pt>
                <c:pt idx="33">
                  <c:v>186.3585864527891</c:v>
                </c:pt>
                <c:pt idx="34">
                  <c:v>189.8317797648881</c:v>
                </c:pt>
                <c:pt idx="35">
                  <c:v>193.36193431503639</c:v>
                </c:pt>
                <c:pt idx="36">
                  <c:v>196.94505893528583</c:v>
                </c:pt>
                <c:pt idx="37">
                  <c:v>200.57733421177429</c:v>
                </c:pt>
                <c:pt idx="38">
                  <c:v>204.2551063272131</c:v>
                </c:pt>
                <c:pt idx="39">
                  <c:v>207.9748805524813</c:v>
                </c:pt>
                <c:pt idx="40">
                  <c:v>211.73331452967901</c:v>
                </c:pt>
                <c:pt idx="41">
                  <c:v>215.52721146074526</c:v>
                </c:pt>
                <c:pt idx="42">
                  <c:v>219.35351329200103</c:v>
                </c:pt>
                <c:pt idx="43">
                  <c:v>223.20929396517533</c:v>
                </c:pt>
                <c:pt idx="44">
                  <c:v>227.09175278903888</c:v>
                </c:pt>
                <c:pt idx="45">
                  <c:v>230.99820797222515</c:v>
                </c:pt>
                <c:pt idx="46">
                  <c:v>234.92609034671085</c:v>
                </c:pt>
                <c:pt idx="47">
                  <c:v>238.87293730237297</c:v>
                </c:pt>
                <c:pt idx="48">
                  <c:v>242.83638694569404</c:v>
                </c:pt>
                <c:pt idx="49">
                  <c:v>246.81417248977266</c:v>
                </c:pt>
                <c:pt idx="50">
                  <c:v>250.80411687804616</c:v>
                </c:pt>
                <c:pt idx="51">
                  <c:v>254.80412764036461</c:v>
                </c:pt>
                <c:pt idx="52">
                  <c:v>258.81219197705957</c:v>
                </c:pt>
                <c:pt idx="53">
                  <c:v>262.82637206430849</c:v>
                </c:pt>
                <c:pt idx="54">
                  <c:v>266.84480057225721</c:v>
                </c:pt>
                <c:pt idx="55">
                  <c:v>270.86567638593448</c:v>
                </c:pt>
                <c:pt idx="56">
                  <c:v>274.88726051788478</c:v>
                </c:pt>
                <c:pt idx="57">
                  <c:v>278.90787220057041</c:v>
                </c:pt>
                <c:pt idx="58">
                  <c:v>282.92588514590761</c:v>
                </c:pt>
                <c:pt idx="59">
                  <c:v>286.93972395872197</c:v>
                </c:pt>
                <c:pt idx="60">
                  <c:v>290.94786069041379</c:v>
                </c:pt>
                <c:pt idx="61">
                  <c:v>294.94881151864774</c:v>
                </c:pt>
                <c:pt idx="62">
                  <c:v>298.94113353839174</c:v>
                </c:pt>
                <c:pt idx="63">
                  <c:v>302.92342164909826</c:v>
                </c:pt>
                <c:pt idx="64">
                  <c:v>306.89430552218261</c:v>
                </c:pt>
                <c:pt idx="65">
                  <c:v>310.85244663219669</c:v>
                </c:pt>
                <c:pt idx="66">
                  <c:v>314.79653533415916</c:v>
                </c:pt>
                <c:pt idx="67">
                  <c:v>318.72528796833944</c:v>
                </c:pt>
                <c:pt idx="68">
                  <c:v>322.63744397235644</c:v>
                </c:pt>
                <c:pt idx="69">
                  <c:v>326.53176297866139</c:v>
                </c:pt>
                <c:pt idx="70">
                  <c:v>330.40702187325951</c:v>
                </c:pt>
                <c:pt idx="71">
                  <c:v>334.26201178877858</c:v>
                </c:pt>
                <c:pt idx="72">
                  <c:v>338.09553500159774</c:v>
                </c:pt>
                <c:pt idx="73">
                  <c:v>341.90640169854146</c:v>
                </c:pt>
                <c:pt idx="74">
                  <c:v>345.69342657343117</c:v>
                </c:pt>
                <c:pt idx="75">
                  <c:v>349.4554252073101</c:v>
                </c:pt>
                <c:pt idx="76">
                  <c:v>353.1912101780897</c:v>
                </c:pt>
                <c:pt idx="77">
                  <c:v>356.89958683527539</c:v>
                </c:pt>
                <c:pt idx="78">
                  <c:v>360.57934866275656</c:v>
                </c:pt>
                <c:pt idx="79">
                  <c:v>364.22927213664229</c:v>
                </c:pt>
                <c:pt idx="80">
                  <c:v>367.84811096479314</c:v>
                </c:pt>
                <c:pt idx="81">
                  <c:v>371.43458956869767</c:v>
                </c:pt>
                <c:pt idx="82">
                  <c:v>374.98739563484469</c:v>
                </c:pt>
                <c:pt idx="83">
                  <c:v>378.50517151922247</c:v>
                </c:pt>
                <c:pt idx="84">
                  <c:v>381.986504231548</c:v>
                </c:pt>
                <c:pt idx="85">
                  <c:v>385.42991365035289</c:v>
                </c:pt>
                <c:pt idx="86">
                  <c:v>388.83383851910918</c:v>
                </c:pt>
                <c:pt idx="87">
                  <c:v>392.1966196369969</c:v>
                </c:pt>
                <c:pt idx="88">
                  <c:v>395.51647947078925</c:v>
                </c:pt>
                <c:pt idx="89">
                  <c:v>398.79149715438865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BC-4CB6-9C31-422C3C21F079}"/>
            </c:ext>
          </c:extLst>
        </c:ser>
        <c:ser>
          <c:idx val="4"/>
          <c:order val="5"/>
          <c:tx>
            <c:strRef>
              <c:f>Federberechnung!$R$22</c:f>
              <c:strCache>
                <c:ptCount val="1"/>
                <c:pt idx="0">
                  <c:v>Stufe 4 rot (Set 1206329)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Federberechnung!$D$34:$D$123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Federberechnung!$Q$34:$Q$123</c:f>
              <c:numCache>
                <c:formatCode>0.00</c:formatCode>
                <c:ptCount val="90"/>
                <c:pt idx="0">
                  <c:v>143.29246840353332</c:v>
                </c:pt>
                <c:pt idx="1">
                  <c:v>141.9622</c:v>
                </c:pt>
                <c:pt idx="2">
                  <c:v>140.84885331246849</c:v>
                </c:pt>
                <c:pt idx="3">
                  <c:v>139.95446768303938</c:v>
                </c:pt>
                <c:pt idx="4">
                  <c:v>139.28059945663969</c:v>
                </c:pt>
                <c:pt idx="5">
                  <c:v>138.8283271632055</c:v>
                </c:pt>
                <c:pt idx="6">
                  <c:v>138.59822715354983</c:v>
                </c:pt>
                <c:pt idx="7">
                  <c:v>138.59032548927459</c:v>
                </c:pt>
                <c:pt idx="8">
                  <c:v>138.80403686438157</c:v>
                </c:pt>
                <c:pt idx="9">
                  <c:v>139.23810347830445</c:v>
                </c:pt>
                <c:pt idx="10">
                  <c:v>139.89054599839443</c:v>
                </c:pt>
                <c:pt idx="11">
                  <c:v>140.75863573788675</c:v>
                </c:pt>
                <c:pt idx="12">
                  <c:v>141.83889303126819</c:v>
                </c:pt>
                <c:pt idx="13">
                  <c:v>143.12711260504426</c:v>
                </c:pt>
                <c:pt idx="14">
                  <c:v>144.61841331717216</c:v>
                </c:pt>
                <c:pt idx="15">
                  <c:v>146.30730737129002</c:v>
                </c:pt>
                <c:pt idx="16">
                  <c:v>148.18778304216789</c:v>
                </c:pt>
                <c:pt idx="17">
                  <c:v>150.25339487828313</c:v>
                </c:pt>
                <c:pt idx="18">
                  <c:v>152.49735597141881</c:v>
                </c:pt>
                <c:pt idx="19">
                  <c:v>154.9126278928151</c:v>
                </c:pt>
                <c:pt idx="20">
                  <c:v>157.492005036969</c:v>
                </c:pt>
                <c:pt idx="21">
                  <c:v>160.22819121102856</c:v>
                </c:pt>
                <c:pt idx="22">
                  <c:v>163.11386725720396</c:v>
                </c:pt>
                <c:pt idx="23">
                  <c:v>166.14174925362965</c:v>
                </c:pt>
                <c:pt idx="24">
                  <c:v>169.30463740157947</c:v>
                </c:pt>
                <c:pt idx="25">
                  <c:v>172.59545609316692</c:v>
                </c:pt>
                <c:pt idx="26">
                  <c:v>176.00728589378855</c:v>
                </c:pt>
                <c:pt idx="27">
                  <c:v>179.53338830025746</c:v>
                </c:pt>
                <c:pt idx="28">
                  <c:v>183.16722417916745</c:v>
                </c:pt>
                <c:pt idx="29">
                  <c:v>186.90246677628292</c:v>
                </c:pt>
                <c:pt idx="30">
                  <c:v>190.73301013717645</c:v>
                </c:pt>
                <c:pt idx="31">
                  <c:v>194.65297370738909</c:v>
                </c:pt>
                <c:pt idx="32">
                  <c:v>198.65670379825667</c:v>
                </c:pt>
                <c:pt idx="33">
                  <c:v>202.73877251988225</c:v>
                </c:pt>
                <c:pt idx="34">
                  <c:v>206.89397470053882</c:v>
                </c:pt>
                <c:pt idx="35">
                  <c:v>211.11732323507988</c:v>
                </c:pt>
                <c:pt idx="36">
                  <c:v>215.40404323530555</c:v>
                </c:pt>
                <c:pt idx="37">
                  <c:v>219.74956529335907</c:v>
                </c:pt>
                <c:pt idx="38">
                  <c:v>224.14951811510218</c:v>
                </c:pt>
                <c:pt idx="39">
                  <c:v>228.59972073369579</c:v>
                </c:pt>
                <c:pt idx="40">
                  <c:v>233.09617447368871</c:v>
                </c:pt>
                <c:pt idx="41">
                  <c:v>237.63505480212797</c:v>
                </c:pt>
                <c:pt idx="42">
                  <c:v>242.21270317479394</c:v>
                </c:pt>
                <c:pt idx="43">
                  <c:v>246.82561896197336</c:v>
                </c:pt>
                <c:pt idx="44">
                  <c:v>251.47045151852285</c:v>
                </c:pt>
                <c:pt idx="45">
                  <c:v>256.14399244677116</c:v>
                </c:pt>
                <c:pt idx="46">
                  <c:v>260.84316808751953</c:v>
                </c:pt>
                <c:pt idx="47">
                  <c:v>265.5650322635662</c:v>
                </c:pt>
                <c:pt idx="48">
                  <c:v>270.30675929139397</c:v>
                </c:pt>
                <c:pt idx="49">
                  <c:v>275.06563726958257</c:v>
                </c:pt>
                <c:pt idx="50">
                  <c:v>279.83906164682617</c:v>
                </c:pt>
                <c:pt idx="51">
                  <c:v>284.62452906792714</c:v>
                </c:pt>
                <c:pt idx="52">
                  <c:v>289.41963149255491</c:v>
                </c:pt>
                <c:pt idx="53">
                  <c:v>294.22205057875453</c:v>
                </c:pt>
                <c:pt idx="54">
                  <c:v>299.02955232099134</c:v>
                </c:pt>
                <c:pt idx="55">
                  <c:v>303.8399819308089</c:v>
                </c:pt>
                <c:pt idx="56">
                  <c:v>308.65125894685121</c:v>
                </c:pt>
                <c:pt idx="57">
                  <c:v>313.46137255995518</c:v>
                </c:pt>
                <c:pt idx="58">
                  <c:v>318.26837713819498</c:v>
                </c:pt>
                <c:pt idx="59">
                  <c:v>323.07038793607092</c:v>
                </c:pt>
                <c:pt idx="60">
                  <c:v>327.86557697144053</c:v>
                </c:pt>
                <c:pt idx="61">
                  <c:v>332.65216905321859</c:v>
                </c:pt>
                <c:pt idx="62">
                  <c:v>337.42843794229412</c:v>
                </c:pt>
                <c:pt idx="63">
                  <c:v>342.1927026274667</c:v>
                </c:pt>
                <c:pt idx="64">
                  <c:v>346.94332369744757</c:v>
                </c:pt>
                <c:pt idx="65">
                  <c:v>351.67869978906435</c:v>
                </c:pt>
                <c:pt idx="66">
                  <c:v>356.39726409068498</c:v>
                </c:pt>
                <c:pt idx="67">
                  <c:v>361.09748087848612</c:v>
                </c:pt>
                <c:pt idx="68">
                  <c:v>365.77784206147373</c:v>
                </c:pt>
                <c:pt idx="69">
                  <c:v>370.43686370901668</c:v>
                </c:pt>
                <c:pt idx="70">
                  <c:v>375.07308253200858</c:v>
                </c:pt>
                <c:pt idx="71">
                  <c:v>379.68505228548418</c:v>
                </c:pt>
                <c:pt idx="72">
                  <c:v>384.27134005645689</c:v>
                </c:pt>
                <c:pt idx="73">
                  <c:v>388.83052239570964</c:v>
                </c:pt>
                <c:pt idx="74">
                  <c:v>393.36118124603217</c:v>
                </c:pt>
                <c:pt idx="75">
                  <c:v>397.86189961165462</c:v>
                </c:pt>
                <c:pt idx="76">
                  <c:v>402.33125690396912</c:v>
                </c:pt>
                <c:pt idx="77">
                  <c:v>406.76782388656579</c:v>
                </c:pt>
                <c:pt idx="78">
                  <c:v>411.1701571274433</c:v>
                </c:pt>
                <c:pt idx="79">
                  <c:v>415.53679284711029</c:v>
                </c:pt>
                <c:pt idx="80">
                  <c:v>419.86624002697067</c:v>
                </c:pt>
                <c:pt idx="81">
                  <c:v>424.15697261127826</c:v>
                </c:pt>
                <c:pt idx="82">
                  <c:v>428.40742059586876</c:v>
                </c:pt>
                <c:pt idx="83">
                  <c:v>432.61595974481526</c:v>
                </c:pt>
                <c:pt idx="84">
                  <c:v>436.78089960792465</c:v>
                </c:pt>
                <c:pt idx="85">
                  <c:v>440.90046942169494</c:v>
                </c:pt>
                <c:pt idx="86">
                  <c:v>444.97280135558879</c:v>
                </c:pt>
                <c:pt idx="87">
                  <c:v>448.99591040207991</c:v>
                </c:pt>
                <c:pt idx="88">
                  <c:v>452.96766998505331</c:v>
                </c:pt>
                <c:pt idx="89">
                  <c:v>456.88578205015955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F2-42AB-8F5F-B275C50C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94783"/>
        <c:axId val="1192488543"/>
      </c:scatterChart>
      <c:valAx>
        <c:axId val="1192494783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Federweg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88543"/>
        <c:crosses val="autoZero"/>
        <c:crossBetween val="midCat"/>
      </c:valAx>
      <c:valAx>
        <c:axId val="119248854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Kraft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9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Mindestabstand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Kollisionen!$A$63:$A$241</c:f>
              <c:numCache>
                <c:formatCode>0.0</c:formatCode>
                <c:ptCount val="179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  <c:pt idx="21">
                  <c:v>9.5</c:v>
                </c:pt>
                <c:pt idx="22">
                  <c:v>10</c:v>
                </c:pt>
                <c:pt idx="23">
                  <c:v>10.5</c:v>
                </c:pt>
                <c:pt idx="24">
                  <c:v>11</c:v>
                </c:pt>
                <c:pt idx="25">
                  <c:v>11.5</c:v>
                </c:pt>
                <c:pt idx="26">
                  <c:v>12</c:v>
                </c:pt>
                <c:pt idx="27">
                  <c:v>12.5</c:v>
                </c:pt>
                <c:pt idx="28">
                  <c:v>13</c:v>
                </c:pt>
                <c:pt idx="29">
                  <c:v>13.5</c:v>
                </c:pt>
                <c:pt idx="30">
                  <c:v>14</c:v>
                </c:pt>
                <c:pt idx="31">
                  <c:v>14.5</c:v>
                </c:pt>
                <c:pt idx="32">
                  <c:v>15</c:v>
                </c:pt>
                <c:pt idx="33">
                  <c:v>15.5</c:v>
                </c:pt>
                <c:pt idx="34">
                  <c:v>16</c:v>
                </c:pt>
                <c:pt idx="35">
                  <c:v>16.5</c:v>
                </c:pt>
                <c:pt idx="36">
                  <c:v>17</c:v>
                </c:pt>
                <c:pt idx="37">
                  <c:v>17.5</c:v>
                </c:pt>
                <c:pt idx="38">
                  <c:v>18</c:v>
                </c:pt>
                <c:pt idx="39">
                  <c:v>18.5</c:v>
                </c:pt>
                <c:pt idx="40">
                  <c:v>19</c:v>
                </c:pt>
                <c:pt idx="41">
                  <c:v>19.5</c:v>
                </c:pt>
                <c:pt idx="42">
                  <c:v>20</c:v>
                </c:pt>
                <c:pt idx="43">
                  <c:v>20.5</c:v>
                </c:pt>
                <c:pt idx="44">
                  <c:v>21</c:v>
                </c:pt>
                <c:pt idx="45">
                  <c:v>21.5</c:v>
                </c:pt>
                <c:pt idx="46">
                  <c:v>22</c:v>
                </c:pt>
                <c:pt idx="47">
                  <c:v>22.5</c:v>
                </c:pt>
                <c:pt idx="48">
                  <c:v>23</c:v>
                </c:pt>
                <c:pt idx="49">
                  <c:v>23.5</c:v>
                </c:pt>
                <c:pt idx="50">
                  <c:v>24</c:v>
                </c:pt>
                <c:pt idx="51">
                  <c:v>24.5</c:v>
                </c:pt>
                <c:pt idx="52">
                  <c:v>25</c:v>
                </c:pt>
                <c:pt idx="53">
                  <c:v>25.5</c:v>
                </c:pt>
                <c:pt idx="54">
                  <c:v>26</c:v>
                </c:pt>
                <c:pt idx="55">
                  <c:v>26.5</c:v>
                </c:pt>
                <c:pt idx="56">
                  <c:v>27</c:v>
                </c:pt>
                <c:pt idx="57">
                  <c:v>27.5</c:v>
                </c:pt>
                <c:pt idx="58">
                  <c:v>28</c:v>
                </c:pt>
                <c:pt idx="59">
                  <c:v>28.5</c:v>
                </c:pt>
                <c:pt idx="60">
                  <c:v>29</c:v>
                </c:pt>
                <c:pt idx="61">
                  <c:v>29.5</c:v>
                </c:pt>
                <c:pt idx="62">
                  <c:v>30</c:v>
                </c:pt>
                <c:pt idx="63">
                  <c:v>30.5</c:v>
                </c:pt>
                <c:pt idx="64">
                  <c:v>31</c:v>
                </c:pt>
                <c:pt idx="65">
                  <c:v>31.5</c:v>
                </c:pt>
                <c:pt idx="66">
                  <c:v>32</c:v>
                </c:pt>
                <c:pt idx="67">
                  <c:v>32.5</c:v>
                </c:pt>
                <c:pt idx="68">
                  <c:v>33</c:v>
                </c:pt>
                <c:pt idx="69">
                  <c:v>33.5</c:v>
                </c:pt>
                <c:pt idx="70">
                  <c:v>34</c:v>
                </c:pt>
                <c:pt idx="71">
                  <c:v>34.5</c:v>
                </c:pt>
                <c:pt idx="72">
                  <c:v>35</c:v>
                </c:pt>
                <c:pt idx="73">
                  <c:v>35.5</c:v>
                </c:pt>
                <c:pt idx="74">
                  <c:v>36</c:v>
                </c:pt>
                <c:pt idx="75">
                  <c:v>36.5</c:v>
                </c:pt>
                <c:pt idx="76">
                  <c:v>37</c:v>
                </c:pt>
                <c:pt idx="77">
                  <c:v>37.5</c:v>
                </c:pt>
                <c:pt idx="78">
                  <c:v>38</c:v>
                </c:pt>
                <c:pt idx="79">
                  <c:v>38.5</c:v>
                </c:pt>
                <c:pt idx="80">
                  <c:v>39</c:v>
                </c:pt>
                <c:pt idx="81">
                  <c:v>39.5</c:v>
                </c:pt>
                <c:pt idx="82">
                  <c:v>40</c:v>
                </c:pt>
                <c:pt idx="83">
                  <c:v>40.5</c:v>
                </c:pt>
                <c:pt idx="84">
                  <c:v>41</c:v>
                </c:pt>
                <c:pt idx="85">
                  <c:v>41.5</c:v>
                </c:pt>
                <c:pt idx="86">
                  <c:v>42</c:v>
                </c:pt>
                <c:pt idx="87">
                  <c:v>42.5</c:v>
                </c:pt>
                <c:pt idx="88">
                  <c:v>43</c:v>
                </c:pt>
                <c:pt idx="89">
                  <c:v>43.5</c:v>
                </c:pt>
                <c:pt idx="90">
                  <c:v>44</c:v>
                </c:pt>
                <c:pt idx="91">
                  <c:v>44.5</c:v>
                </c:pt>
                <c:pt idx="92">
                  <c:v>45</c:v>
                </c:pt>
                <c:pt idx="93">
                  <c:v>45.5</c:v>
                </c:pt>
                <c:pt idx="94">
                  <c:v>46</c:v>
                </c:pt>
                <c:pt idx="95">
                  <c:v>46.5</c:v>
                </c:pt>
                <c:pt idx="96">
                  <c:v>47</c:v>
                </c:pt>
                <c:pt idx="97">
                  <c:v>47.5</c:v>
                </c:pt>
                <c:pt idx="98">
                  <c:v>48</c:v>
                </c:pt>
                <c:pt idx="99">
                  <c:v>48.5</c:v>
                </c:pt>
                <c:pt idx="100">
                  <c:v>49</c:v>
                </c:pt>
                <c:pt idx="101">
                  <c:v>49.5</c:v>
                </c:pt>
                <c:pt idx="102">
                  <c:v>50</c:v>
                </c:pt>
                <c:pt idx="103">
                  <c:v>50.5</c:v>
                </c:pt>
                <c:pt idx="104">
                  <c:v>51</c:v>
                </c:pt>
                <c:pt idx="105">
                  <c:v>51.5</c:v>
                </c:pt>
                <c:pt idx="106">
                  <c:v>52</c:v>
                </c:pt>
                <c:pt idx="107">
                  <c:v>52.5</c:v>
                </c:pt>
                <c:pt idx="108">
                  <c:v>53</c:v>
                </c:pt>
                <c:pt idx="109">
                  <c:v>53.5</c:v>
                </c:pt>
                <c:pt idx="110">
                  <c:v>54</c:v>
                </c:pt>
                <c:pt idx="111">
                  <c:v>54.5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56.5</c:v>
                </c:pt>
                <c:pt idx="116">
                  <c:v>57</c:v>
                </c:pt>
                <c:pt idx="117">
                  <c:v>57.5</c:v>
                </c:pt>
                <c:pt idx="118">
                  <c:v>58</c:v>
                </c:pt>
                <c:pt idx="119">
                  <c:v>58.5</c:v>
                </c:pt>
                <c:pt idx="120">
                  <c:v>59</c:v>
                </c:pt>
                <c:pt idx="121">
                  <c:v>59.5</c:v>
                </c:pt>
                <c:pt idx="122">
                  <c:v>60</c:v>
                </c:pt>
                <c:pt idx="123">
                  <c:v>60.5</c:v>
                </c:pt>
                <c:pt idx="124">
                  <c:v>61</c:v>
                </c:pt>
                <c:pt idx="125">
                  <c:v>61.5</c:v>
                </c:pt>
                <c:pt idx="126">
                  <c:v>62</c:v>
                </c:pt>
                <c:pt idx="127">
                  <c:v>62.5</c:v>
                </c:pt>
                <c:pt idx="128">
                  <c:v>63</c:v>
                </c:pt>
                <c:pt idx="129">
                  <c:v>63.5</c:v>
                </c:pt>
                <c:pt idx="130">
                  <c:v>64</c:v>
                </c:pt>
                <c:pt idx="131">
                  <c:v>64.5</c:v>
                </c:pt>
                <c:pt idx="132">
                  <c:v>65</c:v>
                </c:pt>
                <c:pt idx="133">
                  <c:v>65.5</c:v>
                </c:pt>
                <c:pt idx="134">
                  <c:v>66</c:v>
                </c:pt>
                <c:pt idx="135">
                  <c:v>66.5</c:v>
                </c:pt>
                <c:pt idx="136">
                  <c:v>67</c:v>
                </c:pt>
                <c:pt idx="137">
                  <c:v>67.498999999999995</c:v>
                </c:pt>
                <c:pt idx="138">
                  <c:v>67.998999999999995</c:v>
                </c:pt>
                <c:pt idx="139">
                  <c:v>68.498999999999995</c:v>
                </c:pt>
                <c:pt idx="140">
                  <c:v>68.998999999999995</c:v>
                </c:pt>
                <c:pt idx="141">
                  <c:v>69.498999999999995</c:v>
                </c:pt>
                <c:pt idx="142">
                  <c:v>69.998999999999995</c:v>
                </c:pt>
                <c:pt idx="143">
                  <c:v>70.498999999999995</c:v>
                </c:pt>
                <c:pt idx="144">
                  <c:v>70.998999999999995</c:v>
                </c:pt>
                <c:pt idx="145">
                  <c:v>71.498999999999995</c:v>
                </c:pt>
                <c:pt idx="146">
                  <c:v>71.998999999999995</c:v>
                </c:pt>
                <c:pt idx="147">
                  <c:v>72.498999999999995</c:v>
                </c:pt>
                <c:pt idx="148">
                  <c:v>72.998999999999995</c:v>
                </c:pt>
                <c:pt idx="149">
                  <c:v>73.498999999999995</c:v>
                </c:pt>
                <c:pt idx="150">
                  <c:v>73.998999999999995</c:v>
                </c:pt>
                <c:pt idx="151">
                  <c:v>74.498999999999995</c:v>
                </c:pt>
                <c:pt idx="152">
                  <c:v>74.998999999999995</c:v>
                </c:pt>
                <c:pt idx="153">
                  <c:v>75.498999999999995</c:v>
                </c:pt>
                <c:pt idx="154">
                  <c:v>75.998999999999995</c:v>
                </c:pt>
                <c:pt idx="155">
                  <c:v>76.498999999999995</c:v>
                </c:pt>
                <c:pt idx="156">
                  <c:v>76.998999999999995</c:v>
                </c:pt>
                <c:pt idx="157">
                  <c:v>77.498999999999995</c:v>
                </c:pt>
                <c:pt idx="158">
                  <c:v>77.998999999999995</c:v>
                </c:pt>
                <c:pt idx="159">
                  <c:v>78.498999999999995</c:v>
                </c:pt>
                <c:pt idx="160">
                  <c:v>78.998999999999995</c:v>
                </c:pt>
                <c:pt idx="161">
                  <c:v>79.498999999999995</c:v>
                </c:pt>
                <c:pt idx="162">
                  <c:v>79.998999999999995</c:v>
                </c:pt>
                <c:pt idx="163">
                  <c:v>80.498999999999995</c:v>
                </c:pt>
                <c:pt idx="164">
                  <c:v>80.998999999999995</c:v>
                </c:pt>
                <c:pt idx="165">
                  <c:v>81.498999999999995</c:v>
                </c:pt>
                <c:pt idx="166">
                  <c:v>81.998999999999995</c:v>
                </c:pt>
                <c:pt idx="167">
                  <c:v>82.498999999999995</c:v>
                </c:pt>
                <c:pt idx="168">
                  <c:v>82.998999999999995</c:v>
                </c:pt>
                <c:pt idx="169">
                  <c:v>83.498999999999995</c:v>
                </c:pt>
                <c:pt idx="170">
                  <c:v>83.998999999999995</c:v>
                </c:pt>
                <c:pt idx="171">
                  <c:v>84.498999999999995</c:v>
                </c:pt>
                <c:pt idx="172">
                  <c:v>84.998999999999995</c:v>
                </c:pt>
                <c:pt idx="173">
                  <c:v>85.498999999999995</c:v>
                </c:pt>
                <c:pt idx="174">
                  <c:v>85.998999999999995</c:v>
                </c:pt>
                <c:pt idx="175">
                  <c:v>86.498999999999995</c:v>
                </c:pt>
                <c:pt idx="176">
                  <c:v>86.998999999999995</c:v>
                </c:pt>
                <c:pt idx="177">
                  <c:v>87.498999999999995</c:v>
                </c:pt>
                <c:pt idx="178">
                  <c:v>87.998999999999995</c:v>
                </c:pt>
              </c:numCache>
            </c:numRef>
          </c:cat>
          <c:val>
            <c:numRef>
              <c:f>Kollisionen!$AC$63:$AC$241</c:f>
              <c:numCache>
                <c:formatCode>0.00</c:formatCode>
                <c:ptCount val="179"/>
                <c:pt idx="0">
                  <c:v>-5.0699182731069641</c:v>
                </c:pt>
                <c:pt idx="1">
                  <c:v>-4.7675156184862999</c:v>
                </c:pt>
                <c:pt idx="2">
                  <c:v>1.9155164982223027E-3</c:v>
                </c:pt>
                <c:pt idx="3">
                  <c:v>6.0906862204399514</c:v>
                </c:pt>
                <c:pt idx="4">
                  <c:v>12.163415705864821</c:v>
                </c:pt>
                <c:pt idx="5">
                  <c:v>18.218438824556461</c:v>
                </c:pt>
                <c:pt idx="6">
                  <c:v>24.254198190611568</c:v>
                </c:pt>
                <c:pt idx="7">
                  <c:v>30.269254826844868</c:v>
                </c:pt>
                <c:pt idx="8">
                  <c:v>36.26229651492018</c:v>
                </c:pt>
                <c:pt idx="9">
                  <c:v>42.232143705565356</c:v>
                </c:pt>
                <c:pt idx="10">
                  <c:v>48.177752933350817</c:v>
                </c:pt>
                <c:pt idx="11">
                  <c:v>54.098217767045838</c:v>
                </c:pt>
                <c:pt idx="12">
                  <c:v>59.992767406829905</c:v>
                </c:pt>
                <c:pt idx="13">
                  <c:v>65.860763109686729</c:v>
                </c:pt>
                <c:pt idx="14">
                  <c:v>71.701692681198821</c:v>
                </c:pt>
                <c:pt idx="15">
                  <c:v>77.515163313886887</c:v>
                </c:pt>
                <c:pt idx="16">
                  <c:v>83.300893078542515</c:v>
                </c:pt>
                <c:pt idx="17">
                  <c:v>89.058701386102342</c:v>
                </c:pt>
                <c:pt idx="18">
                  <c:v>94.788498734806993</c:v>
                </c:pt>
                <c:pt idx="19">
                  <c:v>100.49027604265343</c:v>
                </c:pt>
                <c:pt idx="20">
                  <c:v>106.16409384087623</c:v>
                </c:pt>
                <c:pt idx="21">
                  <c:v>111.81007157295399</c:v>
                </c:pt>
                <c:pt idx="22">
                  <c:v>117.42837720797735</c:v>
                </c:pt>
                <c:pt idx="23">
                  <c:v>123.01921733948095</c:v>
                </c:pt>
                <c:pt idx="24">
                  <c:v>128.58282790306382</c:v>
                </c:pt>
                <c:pt idx="25">
                  <c:v>134.11946560995506</c:v>
                </c:pt>
                <c:pt idx="26">
                  <c:v>139.62940016035577</c:v>
                </c:pt>
                <c:pt idx="27">
                  <c:v>145.11290727076283</c:v>
                </c:pt>
                <c:pt idx="28">
                  <c:v>150.57026252402068</c:v>
                </c:pt>
                <c:pt idx="29">
                  <c:v>156.00173602975121</c:v>
                </c:pt>
                <c:pt idx="30">
                  <c:v>161.40758786599571</c:v>
                </c:pt>
                <c:pt idx="31">
                  <c:v>166.78806426012326</c:v>
                </c:pt>
                <c:pt idx="32">
                  <c:v>172.14339445794175</c:v>
                </c:pt>
                <c:pt idx="33">
                  <c:v>177.47378822403309</c:v>
                </c:pt>
                <c:pt idx="34">
                  <c:v>182.77943391314565</c:v>
                </c:pt>
                <c:pt idx="35">
                  <c:v>188.06049705153166</c:v>
                </c:pt>
                <c:pt idx="36">
                  <c:v>193.31711936794704</c:v>
                </c:pt>
                <c:pt idx="37">
                  <c:v>198.54941821622856</c:v>
                </c:pt>
                <c:pt idx="38">
                  <c:v>203.75748633454401</c:v>
                </c:pt>
                <c:pt idx="39">
                  <c:v>208.94139189026905</c:v>
                </c:pt>
                <c:pt idx="40">
                  <c:v>214.10117876370421</c:v>
                </c:pt>
                <c:pt idx="41">
                  <c:v>219.23686702830094</c:v>
                </c:pt>
                <c:pt idx="42">
                  <c:v>224.3484535895418</c:v>
                </c:pt>
                <c:pt idx="43">
                  <c:v>229.43591294899352</c:v>
                </c:pt>
                <c:pt idx="44">
                  <c:v>234.49919806422767</c:v>
                </c:pt>
                <c:pt idx="45">
                  <c:v>239.53824127921979</c:v>
                </c:pt>
                <c:pt idx="46">
                  <c:v>244.55295530345185</c:v>
                </c:pt>
                <c:pt idx="47">
                  <c:v>249.54323422123946</c:v>
                </c:pt>
                <c:pt idx="48">
                  <c:v>254.50895451576832</c:v>
                </c:pt>
                <c:pt idx="49">
                  <c:v>259.44997609497455</c:v>
                </c:pt>
                <c:pt idx="50">
                  <c:v>264.36614330873118</c:v>
                </c:pt>
                <c:pt idx="51">
                  <c:v>269.25728594885237</c:v>
                </c:pt>
                <c:pt idx="52">
                  <c:v>274.12322022519328</c:v>
                </c:pt>
                <c:pt idx="53">
                  <c:v>278.96374971265266</c:v>
                </c:pt>
                <c:pt idx="54">
                  <c:v>283.77866626518352</c:v>
                </c:pt>
                <c:pt idx="55">
                  <c:v>288.56775089401896</c:v>
                </c:pt>
                <c:pt idx="56">
                  <c:v>293.33077460824558</c:v>
                </c:pt>
                <c:pt idx="57">
                  <c:v>298.06749921662197</c:v>
                </c:pt>
                <c:pt idx="58">
                  <c:v>302.77767809017394</c:v>
                </c:pt>
                <c:pt idx="59">
                  <c:v>307.46105688561067</c:v>
                </c:pt>
                <c:pt idx="60">
                  <c:v>312.11737423001949</c:v>
                </c:pt>
                <c:pt idx="61">
                  <c:v>316.74636236762052</c:v>
                </c:pt>
                <c:pt idx="62">
                  <c:v>321.34774776961672</c:v>
                </c:pt>
                <c:pt idx="63">
                  <c:v>325.92125170836505</c:v>
                </c:pt>
                <c:pt idx="64">
                  <c:v>330.46659079722735</c:v>
                </c:pt>
                <c:pt idx="65">
                  <c:v>334.98347749756266</c:v>
                </c:pt>
                <c:pt idx="66">
                  <c:v>339.47162059437301</c:v>
                </c:pt>
                <c:pt idx="67">
                  <c:v>343.93072564215066</c:v>
                </c:pt>
                <c:pt idx="68">
                  <c:v>348.36049538247784</c:v>
                </c:pt>
                <c:pt idx="69">
                  <c:v>352.76063013491842</c:v>
                </c:pt>
                <c:pt idx="70">
                  <c:v>357.13082816271378</c:v>
                </c:pt>
                <c:pt idx="71">
                  <c:v>361.47078601475533</c:v>
                </c:pt>
                <c:pt idx="72">
                  <c:v>365.780198845261</c:v>
                </c:pt>
                <c:pt idx="73">
                  <c:v>370.05876071252521</c:v>
                </c:pt>
                <c:pt idx="74">
                  <c:v>374.30616485805797</c:v>
                </c:pt>
                <c:pt idx="75">
                  <c:v>378.52210396736592</c:v>
                </c:pt>
                <c:pt idx="76">
                  <c:v>382.70627041356465</c:v>
                </c:pt>
                <c:pt idx="77">
                  <c:v>386.85835648495146</c:v>
                </c:pt>
                <c:pt idx="78">
                  <c:v>390.97805459760292</c:v>
                </c:pt>
                <c:pt idx="79">
                  <c:v>395.06505749400168</c:v>
                </c:pt>
                <c:pt idx="80">
                  <c:v>399.11905842863627</c:v>
                </c:pt>
                <c:pt idx="81">
                  <c:v>403.13975134145971</c:v>
                </c:pt>
                <c:pt idx="82">
                  <c:v>407.12683102003712</c:v>
                </c:pt>
                <c:pt idx="83">
                  <c:v>411.07999325115929</c:v>
                </c:pt>
                <c:pt idx="84">
                  <c:v>414.99893496264644</c:v>
                </c:pt>
                <c:pt idx="85">
                  <c:v>418.88335435602102</c:v>
                </c:pt>
                <c:pt idx="86">
                  <c:v>422.73295103067881</c:v>
                </c:pt>
                <c:pt idx="87">
                  <c:v>426.54742610014631</c:v>
                </c:pt>
                <c:pt idx="88">
                  <c:v>430.32648230097186</c:v>
                </c:pt>
                <c:pt idx="89">
                  <c:v>434.06982409475734</c:v>
                </c:pt>
                <c:pt idx="90">
                  <c:v>437.77715776380273</c:v>
                </c:pt>
                <c:pt idx="91">
                  <c:v>441.44819150080235</c:v>
                </c:pt>
                <c:pt idx="92">
                  <c:v>445.08263549299681</c:v>
                </c:pt>
                <c:pt idx="93">
                  <c:v>448.68020200116086</c:v>
                </c:pt>
                <c:pt idx="94">
                  <c:v>452.24060543377084</c:v>
                </c:pt>
                <c:pt idx="95">
                  <c:v>455.76356241668077</c:v>
                </c:pt>
                <c:pt idx="96">
                  <c:v>459.24879185859993</c:v>
                </c:pt>
                <c:pt idx="97">
                  <c:v>462.69601501265288</c:v>
                </c:pt>
                <c:pt idx="98">
                  <c:v>466.10495553427467</c:v>
                </c:pt>
                <c:pt idx="99">
                  <c:v>469.47533953567796</c:v>
                </c:pt>
                <c:pt idx="100">
                  <c:v>472.80689563711013</c:v>
                </c:pt>
                <c:pt idx="101">
                  <c:v>476.09935501509955</c:v>
                </c:pt>
                <c:pt idx="102">
                  <c:v>479.35245144787916</c:v>
                </c:pt>
                <c:pt idx="103">
                  <c:v>482.56592135815401</c:v>
                </c:pt>
                <c:pt idx="104">
                  <c:v>485.73950385337247</c:v>
                </c:pt>
                <c:pt idx="105">
                  <c:v>488.8729407636435</c:v>
                </c:pt>
                <c:pt idx="106">
                  <c:v>491.9659766774335</c:v>
                </c:pt>
                <c:pt idx="107">
                  <c:v>495.0183589751615</c:v>
                </c:pt>
                <c:pt idx="108">
                  <c:v>498.02983786080705</c:v>
                </c:pt>
                <c:pt idx="109">
                  <c:v>501.00016639162891</c:v>
                </c:pt>
                <c:pt idx="110">
                  <c:v>503.92910050608748</c:v>
                </c:pt>
                <c:pt idx="111">
                  <c:v>506.81639905005648</c:v>
                </c:pt>
                <c:pt idx="112">
                  <c:v>509.66182380139634</c:v>
                </c:pt>
                <c:pt idx="113">
                  <c:v>512.4651394929615</c:v>
                </c:pt>
                <c:pt idx="114">
                  <c:v>515.22611383409844</c:v>
                </c:pt>
                <c:pt idx="115">
                  <c:v>517.94451753069393</c:v>
                </c:pt>
                <c:pt idx="116">
                  <c:v>520.62012430381787</c:v>
                </c:pt>
                <c:pt idx="117">
                  <c:v>523.25271090700494</c:v>
                </c:pt>
                <c:pt idx="118">
                  <c:v>525.84205714221082</c:v>
                </c:pt>
                <c:pt idx="119">
                  <c:v>528.38794587447626</c:v>
                </c:pt>
                <c:pt idx="120">
                  <c:v>530.8901630453214</c:v>
                </c:pt>
                <c:pt idx="121">
                  <c:v>533.34849768489312</c:v>
                </c:pt>
                <c:pt idx="122">
                  <c:v>535.76274192288292</c:v>
                </c:pt>
                <c:pt idx="123">
                  <c:v>538.1326909982223</c:v>
                </c:pt>
                <c:pt idx="124">
                  <c:v>540.45814326756499</c:v>
                </c:pt>
                <c:pt idx="125">
                  <c:v>542.73890021255693</c:v>
                </c:pt>
                <c:pt idx="126">
                  <c:v>544.97476644588926</c:v>
                </c:pt>
                <c:pt idx="127">
                  <c:v>547.16554971612914</c:v>
                </c:pt>
                <c:pt idx="128">
                  <c:v>549.31106091131232</c:v>
                </c:pt>
                <c:pt idx="129">
                  <c:v>551.41111406128414</c:v>
                </c:pt>
                <c:pt idx="130">
                  <c:v>553.46552633876104</c:v>
                </c:pt>
                <c:pt idx="131">
                  <c:v>555.47411805909144</c:v>
                </c:pt>
                <c:pt idx="132">
                  <c:v>557.43671267867762</c:v>
                </c:pt>
                <c:pt idx="133">
                  <c:v>559.35313679202272</c:v>
                </c:pt>
                <c:pt idx="134">
                  <c:v>561.22322012735947</c:v>
                </c:pt>
                <c:pt idx="135">
                  <c:v>563.04679554080838</c:v>
                </c:pt>
                <c:pt idx="136">
                  <c:v>564.82369900901017</c:v>
                </c:pt>
                <c:pt idx="137">
                  <c:v>566.54951139084471</c:v>
                </c:pt>
                <c:pt idx="138">
                  <c:v>568.23268251857655</c:v>
                </c:pt>
                <c:pt idx="139">
                  <c:v>569.86870857347833</c:v>
                </c:pt>
                <c:pt idx="140">
                  <c:v>571.45743790071117</c:v>
                </c:pt>
                <c:pt idx="141">
                  <c:v>572.99872190370024</c:v>
                </c:pt>
                <c:pt idx="142">
                  <c:v>574.49241502599182</c:v>
                </c:pt>
                <c:pt idx="143">
                  <c:v>575.93837473096198</c:v>
                </c:pt>
                <c:pt idx="144">
                  <c:v>577.33646147924537</c:v>
                </c:pt>
                <c:pt idx="145">
                  <c:v>578.68653870373885</c:v>
                </c:pt>
                <c:pt idx="146">
                  <c:v>579.98847278202561</c:v>
                </c:pt>
                <c:pt idx="147">
                  <c:v>581.24213300604288</c:v>
                </c:pt>
                <c:pt idx="148">
                  <c:v>582.44739154880165</c:v>
                </c:pt>
                <c:pt idx="149">
                  <c:v>583.60412342794837</c:v>
                </c:pt>
                <c:pt idx="150">
                  <c:v>584.71220646593224</c:v>
                </c:pt>
                <c:pt idx="151">
                  <c:v>585.77152124652343</c:v>
                </c:pt>
                <c:pt idx="152">
                  <c:v>586.78195106739474</c:v>
                </c:pt>
                <c:pt idx="153">
                  <c:v>587.74338188845286</c:v>
                </c:pt>
                <c:pt idx="154">
                  <c:v>588.6557022755685</c:v>
                </c:pt>
                <c:pt idx="155">
                  <c:v>589.51880333932047</c:v>
                </c:pt>
                <c:pt idx="156">
                  <c:v>590.33257866831968</c:v>
                </c:pt>
                <c:pt idx="157">
                  <c:v>591.09692425663945</c:v>
                </c:pt>
                <c:pt idx="158">
                  <c:v>591.81173842481439</c:v>
                </c:pt>
                <c:pt idx="159">
                  <c:v>592.47692173381711</c:v>
                </c:pt>
                <c:pt idx="160">
                  <c:v>593.09237689134591</c:v>
                </c:pt>
                <c:pt idx="161">
                  <c:v>593.65800864968151</c:v>
                </c:pt>
                <c:pt idx="162">
                  <c:v>594.17372369427687</c:v>
                </c:pt>
                <c:pt idx="163">
                  <c:v>594.63943052214393</c:v>
                </c:pt>
                <c:pt idx="164">
                  <c:v>595.05503930898089</c:v>
                </c:pt>
                <c:pt idx="165">
                  <c:v>595.42046176384974</c:v>
                </c:pt>
                <c:pt idx="166">
                  <c:v>595.73561097005461</c:v>
                </c:pt>
                <c:pt idx="167">
                  <c:v>596.00040121069719</c:v>
                </c:pt>
                <c:pt idx="168">
                  <c:v>596.21474777716992</c:v>
                </c:pt>
                <c:pt idx="169">
                  <c:v>596.37856675861394</c:v>
                </c:pt>
                <c:pt idx="170">
                  <c:v>596.4917748100811</c:v>
                </c:pt>
                <c:pt idx="171">
                  <c:v>596.55428889681605</c:v>
                </c:pt>
                <c:pt idx="172">
                  <c:v>596.56602601168845</c:v>
                </c:pt>
                <c:pt idx="173">
                  <c:v>596.52690286235406</c:v>
                </c:pt>
                <c:pt idx="174">
                  <c:v>596.43683552419213</c:v>
                </c:pt>
                <c:pt idx="175">
                  <c:v>596.29573905443783</c:v>
                </c:pt>
                <c:pt idx="176">
                  <c:v>596.10352706217577</c:v>
                </c:pt>
                <c:pt idx="177">
                  <c:v>595.86011122797595</c:v>
                </c:pt>
                <c:pt idx="178">
                  <c:v>595.56540076587851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BA7-B5E4-1D969FCE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592799"/>
        <c:axId val="436593215"/>
      </c:lineChart>
      <c:catAx>
        <c:axId val="436592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Türwinkel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3215"/>
        <c:crosses val="autoZero"/>
        <c:auto val="1"/>
        <c:lblAlgn val="ctr"/>
        <c:lblOffset val="100"/>
        <c:noMultiLvlLbl val="0"/>
      </c:catAx>
      <c:valAx>
        <c:axId val="4365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Abstand</a:t>
                </a:r>
                <a:r>
                  <a:rPr lang="de-CH" baseline="0"/>
                  <a:t> [mm]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Normalraum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Kollisionen!$C$33:$C$36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Kollisionen!$D$33:$D$36</c:f>
              <c:numCache>
                <c:formatCode>0.00</c:formatCode>
                <c:ptCount val="4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7-49C6-9CF1-6575B87B14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Kollisionen!$AF$63:$AF$241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Kollisionen!$AG$63:$AG$241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7-49C6-9CF1-6575B87B14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Kollisionen!$AH$63:$AH$241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Kollisionen!$AI$63:$AI$241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27-49C6-9CF1-6575B87B14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-40.611800128937006</c:v>
                </c:pt>
                <c:pt idx="1">
                  <c:v>-34.499929170962936</c:v>
                </c:pt>
                <c:pt idx="2">
                  <c:v>-28.398084483501776</c:v>
                </c:pt>
                <c:pt idx="3">
                  <c:v>-22.308106740694278</c:v>
                </c:pt>
                <c:pt idx="4">
                  <c:v>-16.231756230592783</c:v>
                </c:pt>
                <c:pt idx="5">
                  <c:v>-10.170698377168705</c:v>
                </c:pt>
                <c:pt idx="6">
                  <c:v>-4.1264910258937668</c:v>
                </c:pt>
                <c:pt idx="7">
                  <c:v>1.8994262026999813</c:v>
                </c:pt>
                <c:pt idx="8">
                  <c:v>7.9057402632001867</c:v>
                </c:pt>
                <c:pt idx="9">
                  <c:v>13.891270595592175</c:v>
                </c:pt>
                <c:pt idx="10">
                  <c:v>19.854972540114389</c:v>
                </c:pt>
                <c:pt idx="11">
                  <c:v>25.795938287705685</c:v>
                </c:pt>
                <c:pt idx="12">
                  <c:v>31.713395477321566</c:v>
                </c:pt>
                <c:pt idx="13">
                  <c:v>37.606703621447153</c:v>
                </c:pt>
                <c:pt idx="14">
                  <c:v>43.475348598024553</c:v>
                </c:pt>
                <c:pt idx="15">
                  <c:v>49.318935488939061</c:v>
                </c:pt>
                <c:pt idx="16">
                  <c:v>55.13718007151261</c:v>
                </c:pt>
                <c:pt idx="17">
                  <c:v>60.929899280552561</c:v>
                </c:pt>
                <c:pt idx="18">
                  <c:v>66.69700095569921</c:v>
                </c:pt>
                <c:pt idx="19">
                  <c:v>72.43847317408067</c:v>
                </c:pt>
                <c:pt idx="20">
                  <c:v>78.154373444010361</c:v>
                </c:pt>
                <c:pt idx="21">
                  <c:v>83.844818004223754</c:v>
                </c:pt>
                <c:pt idx="22">
                  <c:v>89.50997143749035</c:v>
                </c:pt>
                <c:pt idx="23">
                  <c:v>95.150036769703576</c:v>
                </c:pt>
                <c:pt idx="24">
                  <c:v>100.76524618777289</c:v>
                </c:pt>
                <c:pt idx="25">
                  <c:v>106.35585247347476</c:v>
                </c:pt>
                <c:pt idx="26">
                  <c:v>111.92212121709416</c:v>
                </c:pt>
                <c:pt idx="27">
                  <c:v>117.46432384506097</c:v>
                </c:pt>
                <c:pt idx="28">
                  <c:v>122.98273147032873</c:v>
                </c:pt>
                <c:pt idx="29">
                  <c:v>128.4776095531449</c:v>
                </c:pt>
                <c:pt idx="30">
                  <c:v>133.94921334304664</c:v>
                </c:pt>
                <c:pt idx="31">
                  <c:v>139.39778406013724</c:v>
                </c:pt>
                <c:pt idx="32">
                  <c:v>144.82354576457831</c:v>
                </c:pt>
                <c:pt idx="33">
                  <c:v>150.22670285731974</c:v>
                </c:pt>
                <c:pt idx="34">
                  <c:v>155.60743815190096</c:v>
                </c:pt>
                <c:pt idx="35">
                  <c:v>160.96591145620994</c:v>
                </c:pt>
                <c:pt idx="36">
                  <c:v>166.30225860391886</c:v>
                </c:pt>
                <c:pt idx="37">
                  <c:v>171.61659087750976</c:v>
                </c:pt>
                <c:pt idx="38">
                  <c:v>176.90899476798765</c:v>
                </c:pt>
                <c:pt idx="39">
                  <c:v>182.17953202023256</c:v>
                </c:pt>
                <c:pt idx="40">
                  <c:v>187.42823991720587</c:v>
                </c:pt>
                <c:pt idx="41">
                  <c:v>192.6551317606789</c:v>
                </c:pt>
                <c:pt idx="42">
                  <c:v>197.86019751062852</c:v>
                </c:pt>
                <c:pt idx="43">
                  <c:v>203.04340454981934</c:v>
                </c:pt>
                <c:pt idx="44">
                  <c:v>208.20469854426639</c:v>
                </c:pt>
                <c:pt idx="45">
                  <c:v>213.34400437418961</c:v>
                </c:pt>
                <c:pt idx="46">
                  <c:v>218.46122711368471</c:v>
                </c:pt>
                <c:pt idx="47">
                  <c:v>223.55625304063167</c:v>
                </c:pt>
                <c:pt idx="48">
                  <c:v>228.628950661326</c:v>
                </c:pt>
                <c:pt idx="49">
                  <c:v>233.67917173696614</c:v>
                </c:pt>
                <c:pt idx="50">
                  <c:v>238.70675230146077</c:v>
                </c:pt>
                <c:pt idx="51">
                  <c:v>243.71151366206598</c:v>
                </c:pt>
                <c:pt idx="52">
                  <c:v>248.69326337613148</c:v>
                </c:pt>
                <c:pt idx="53">
                  <c:v>253.6517961987621</c:v>
                </c:pt>
                <c:pt idx="54">
                  <c:v>258.58689499749988</c:v>
                </c:pt>
                <c:pt idx="55">
                  <c:v>263.49833163123475</c:v>
                </c:pt>
                <c:pt idx="56">
                  <c:v>268.38586779147431</c:v>
                </c:pt>
                <c:pt idx="57">
                  <c:v>273.24925580487235</c:v>
                </c:pt>
                <c:pt idx="58">
                  <c:v>278.08823939654593</c:v>
                </c:pt>
                <c:pt idx="59">
                  <c:v>282.90255441422636</c:v>
                </c:pt>
                <c:pt idx="60">
                  <c:v>287.69192951370064</c:v>
                </c:pt>
                <c:pt idx="61">
                  <c:v>292.45608680632569</c:v>
                </c:pt>
                <c:pt idx="62">
                  <c:v>297.19474246965001</c:v>
                </c:pt>
                <c:pt idx="63">
                  <c:v>301.90760732236868</c:v>
                </c:pt>
                <c:pt idx="64">
                  <c:v>306.59438736497043</c:v>
                </c:pt>
                <c:pt idx="65">
                  <c:v>311.25478428753792</c:v>
                </c:pt>
                <c:pt idx="66">
                  <c:v>315.88849594621428</c:v>
                </c:pt>
                <c:pt idx="67">
                  <c:v>320.49521680988221</c:v>
                </c:pt>
                <c:pt idx="68">
                  <c:v>325.07463837860792</c:v>
                </c:pt>
                <c:pt idx="69">
                  <c:v>329.62644957538919</c:v>
                </c:pt>
                <c:pt idx="70">
                  <c:v>334.150337112719</c:v>
                </c:pt>
                <c:pt idx="71">
                  <c:v>338.64598583543744</c:v>
                </c:pt>
                <c:pt idx="72">
                  <c:v>343.11307904129995</c:v>
                </c:pt>
                <c:pt idx="73">
                  <c:v>347.55129878062985</c:v>
                </c:pt>
                <c:pt idx="74">
                  <c:v>351.96032613637215</c:v>
                </c:pt>
                <c:pt idx="75">
                  <c:v>356.33984148580015</c:v>
                </c:pt>
                <c:pt idx="76">
                  <c:v>360.68952474506551</c:v>
                </c:pt>
                <c:pt idx="77">
                  <c:v>365.00905559771934</c:v>
                </c:pt>
                <c:pt idx="78">
                  <c:v>369.29811370826985</c:v>
                </c:pt>
                <c:pt idx="79">
                  <c:v>373.55637892178015</c:v>
                </c:pt>
                <c:pt idx="80">
                  <c:v>377.78353145045031</c:v>
                </c:pt>
                <c:pt idx="81">
                  <c:v>381.97925204806904</c:v>
                </c:pt>
                <c:pt idx="82">
                  <c:v>386.14322217316555</c:v>
                </c:pt>
                <c:pt idx="83">
                  <c:v>390.27512414163834</c:v>
                </c:pt>
                <c:pt idx="84">
                  <c:v>394.37464126958457</c:v>
                </c:pt>
                <c:pt idx="85">
                  <c:v>398.44145800700966</c:v>
                </c:pt>
                <c:pt idx="86">
                  <c:v>402.47526006304543</c:v>
                </c:pt>
                <c:pt idx="87">
                  <c:v>406.47573452326537</c:v>
                </c:pt>
                <c:pt idx="88">
                  <c:v>410.44256995964417</c:v>
                </c:pt>
                <c:pt idx="89">
                  <c:v>414.37545653366783</c:v>
                </c:pt>
                <c:pt idx="90">
                  <c:v>418.27408609306752</c:v>
                </c:pt>
                <c:pt idx="91">
                  <c:v>422.13815226261477</c:v>
                </c:pt>
                <c:pt idx="92">
                  <c:v>425.96735052938328</c:v>
                </c:pt>
                <c:pt idx="93">
                  <c:v>429.76137832285559</c:v>
                </c:pt>
                <c:pt idx="94">
                  <c:v>433.5199350902206</c:v>
                </c:pt>
                <c:pt idx="95">
                  <c:v>437.24272236718878</c:v>
                </c:pt>
                <c:pt idx="96">
                  <c:v>440.92944384461873</c:v>
                </c:pt>
                <c:pt idx="97">
                  <c:v>444.57980543123648</c:v>
                </c:pt>
                <c:pt idx="98">
                  <c:v>448.19351531269888</c:v>
                </c:pt>
                <c:pt idx="99">
                  <c:v>451.77028400723913</c:v>
                </c:pt>
                <c:pt idx="100">
                  <c:v>455.30982441811102</c:v>
                </c:pt>
                <c:pt idx="101">
                  <c:v>458.81185188303277</c:v>
                </c:pt>
                <c:pt idx="102">
                  <c:v>462.27608422081585</c:v>
                </c:pt>
                <c:pt idx="103">
                  <c:v>465.70224177534891</c:v>
                </c:pt>
                <c:pt idx="104">
                  <c:v>469.09004745709262</c:v>
                </c:pt>
                <c:pt idx="105">
                  <c:v>472.439226782231</c:v>
                </c:pt>
                <c:pt idx="106">
                  <c:v>475.74950790961014</c:v>
                </c:pt>
                <c:pt idx="107">
                  <c:v>479.02062167558506</c:v>
                </c:pt>
                <c:pt idx="108">
                  <c:v>482.25230162688712</c:v>
                </c:pt>
                <c:pt idx="109">
                  <c:v>485.44428405161136</c:v>
                </c:pt>
                <c:pt idx="110">
                  <c:v>488.59630800841614</c:v>
                </c:pt>
                <c:pt idx="111">
                  <c:v>491.7081153540197</c:v>
                </c:pt>
                <c:pt idx="112">
                  <c:v>494.77945076906821</c:v>
                </c:pt>
                <c:pt idx="113">
                  <c:v>497.81006178244428</c:v>
                </c:pt>
                <c:pt idx="114">
                  <c:v>500.79969879407565</c:v>
                </c:pt>
                <c:pt idx="115">
                  <c:v>503.74811509630172</c:v>
                </c:pt>
                <c:pt idx="116">
                  <c:v>506.65506689384142</c:v>
                </c:pt>
                <c:pt idx="117">
                  <c:v>509.52031332241052</c:v>
                </c:pt>
                <c:pt idx="118">
                  <c:v>512.34361646601815</c:v>
                </c:pt>
                <c:pt idx="119">
                  <c:v>515.12474137298068</c:v>
                </c:pt>
                <c:pt idx="120">
                  <c:v>517.86345607067267</c:v>
                </c:pt>
                <c:pt idx="121">
                  <c:v>520.55953157903878</c:v>
                </c:pt>
                <c:pt idx="122">
                  <c:v>523.21274192288297</c:v>
                </c:pt>
                <c:pt idx="123">
                  <c:v>525.82286414294242</c:v>
                </c:pt>
                <c:pt idx="124">
                  <c:v>528.38967830575609</c:v>
                </c:pt>
                <c:pt idx="125">
                  <c:v>530.91296751232733</c:v>
                </c:pt>
                <c:pt idx="126">
                  <c:v>533.39251790557648</c:v>
                </c:pt>
                <c:pt idx="127">
                  <c:v>535.82811867657847</c:v>
                </c:pt>
                <c:pt idx="128">
                  <c:v>538.21956206956872</c:v>
                </c:pt>
                <c:pt idx="129">
                  <c:v>540.56664338570317</c:v>
                </c:pt>
                <c:pt idx="130">
                  <c:v>542.86916098554718</c:v>
                </c:pt>
                <c:pt idx="131">
                  <c:v>545.12691629026847</c:v>
                </c:pt>
                <c:pt idx="132">
                  <c:v>547.33971378149738</c:v>
                </c:pt>
                <c:pt idx="133">
                  <c:v>549.50736099981987</c:v>
                </c:pt>
                <c:pt idx="134">
                  <c:v>551.62966854185652</c:v>
                </c:pt>
                <c:pt idx="135">
                  <c:v>553.70645005587801</c:v>
                </c:pt>
                <c:pt idx="136">
                  <c:v>555.73752223590009</c:v>
                </c:pt>
                <c:pt idx="137">
                  <c:v>557.7179354324694</c:v>
                </c:pt>
                <c:pt idx="138">
                  <c:v>559.65714052667101</c:v>
                </c:pt>
                <c:pt idx="139">
                  <c:v>561.55010491654321</c:v>
                </c:pt>
                <c:pt idx="140">
                  <c:v>563.39665738039832</c:v>
                </c:pt>
                <c:pt idx="141">
                  <c:v>565.19662968743114</c:v>
                </c:pt>
                <c:pt idx="142">
                  <c:v>566.94985658107237</c:v>
                </c:pt>
                <c:pt idx="143">
                  <c:v>568.65617576019645</c:v>
                </c:pt>
                <c:pt idx="144">
                  <c:v>570.31542785805595</c:v>
                </c:pt>
                <c:pt idx="145">
                  <c:v>571.92745641879537</c:v>
                </c:pt>
                <c:pt idx="146">
                  <c:v>573.49210787138941</c:v>
                </c:pt>
                <c:pt idx="147">
                  <c:v>575.00923150082997</c:v>
                </c:pt>
                <c:pt idx="148">
                  <c:v>576.47867941636991</c:v>
                </c:pt>
                <c:pt idx="149">
                  <c:v>577.90030651661186</c:v>
                </c:pt>
                <c:pt idx="150">
                  <c:v>579.27397045120847</c:v>
                </c:pt>
                <c:pt idx="151">
                  <c:v>580.59953157891641</c:v>
                </c:pt>
                <c:pt idx="152">
                  <c:v>581.8768529217183</c:v>
                </c:pt>
                <c:pt idx="153">
                  <c:v>583.10580011469801</c:v>
                </c:pt>
                <c:pt idx="154">
                  <c:v>584.28624135131906</c:v>
                </c:pt>
                <c:pt idx="155">
                  <c:v>585.41804732371929</c:v>
                </c:pt>
                <c:pt idx="156">
                  <c:v>586.50109115759051</c:v>
                </c:pt>
                <c:pt idx="157">
                  <c:v>587.53524834116695</c:v>
                </c:pt>
                <c:pt idx="158">
                  <c:v>588.52039664778556</c:v>
                </c:pt>
                <c:pt idx="159">
                  <c:v>589.45641605142771</c:v>
                </c:pt>
                <c:pt idx="160">
                  <c:v>590.34318863457452</c:v>
                </c:pt>
                <c:pt idx="161">
                  <c:v>591.18059848763426</c:v>
                </c:pt>
                <c:pt idx="162">
                  <c:v>591.96853159910575</c:v>
                </c:pt>
                <c:pt idx="163">
                  <c:v>592.70687573554108</c:v>
                </c:pt>
                <c:pt idx="164">
                  <c:v>593.3955203102521</c:v>
                </c:pt>
                <c:pt idx="165">
                  <c:v>594.03435623956818</c:v>
                </c:pt>
                <c:pt idx="166">
                  <c:v>594.62327578529914</c:v>
                </c:pt>
                <c:pt idx="167">
                  <c:v>595.16217238187505</c:v>
                </c:pt>
                <c:pt idx="168">
                  <c:v>595.65094044642819</c:v>
                </c:pt>
                <c:pt idx="169">
                  <c:v>596.08947516984028</c:v>
                </c:pt>
                <c:pt idx="170">
                  <c:v>596.4776722864957</c:v>
                </c:pt>
                <c:pt idx="171">
                  <c:v>596.81542782015731</c:v>
                </c:pt>
                <c:pt idx="172">
                  <c:v>597.1026378029926</c:v>
                </c:pt>
                <c:pt idx="173">
                  <c:v>597.33919796433213</c:v>
                </c:pt>
                <c:pt idx="174">
                  <c:v>597.52500338520372</c:v>
                </c:pt>
                <c:pt idx="175">
                  <c:v>597.65994811406358</c:v>
                </c:pt>
                <c:pt idx="176">
                  <c:v>597.74392473839066</c:v>
                </c:pt>
                <c:pt idx="177">
                  <c:v>597.77682390592236</c:v>
                </c:pt>
                <c:pt idx="178">
                  <c:v>597.75853378824149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644.37684044283117</c:v>
                </c:pt>
                <c:pt idx="1">
                  <c:v>644.95585320621524</c:v>
                </c:pt>
                <c:pt idx="2">
                  <c:v>645.50242256920251</c:v>
                </c:pt>
                <c:pt idx="3">
                  <c:v>646.01543551148256</c:v>
                </c:pt>
                <c:pt idx="4">
                  <c:v>646.49367535189401</c:v>
                </c:pt>
                <c:pt idx="5">
                  <c:v>646.93583440408452</c:v>
                </c:pt>
                <c:pt idx="6">
                  <c:v>647.34052836330829</c:v>
                </c:pt>
                <c:pt idx="7">
                  <c:v>647.70631205319842</c:v>
                </c:pt>
                <c:pt idx="8">
                  <c:v>648.03169611765225</c:v>
                </c:pt>
                <c:pt idx="9">
                  <c:v>648.31516421867161</c:v>
                </c:pt>
                <c:pt idx="10">
                  <c:v>648.55519029697973</c:v>
                </c:pt>
                <c:pt idx="11">
                  <c:v>648.75025546790243</c:v>
                </c:pt>
                <c:pt idx="12">
                  <c:v>648.89886415849037</c:v>
                </c:pt>
                <c:pt idx="13">
                  <c:v>648.9995591401721</c:v>
                </c:pt>
                <c:pt idx="14">
                  <c:v>649.05093517067826</c:v>
                </c:pt>
                <c:pt idx="15">
                  <c:v>649.0516510254256</c:v>
                </c:pt>
                <c:pt idx="16">
                  <c:v>649.00043976785571</c:v>
                </c:pt>
                <c:pt idx="17">
                  <c:v>648.89611717654589</c:v>
                </c:pt>
                <c:pt idx="18">
                  <c:v>648.73758831091573</c:v>
                </c:pt>
                <c:pt idx="19">
                  <c:v>648.52385225445687</c:v>
                </c:pt>
                <c:pt idx="20">
                  <c:v>648.25400512279032</c:v>
                </c:pt>
                <c:pt idx="21">
                  <c:v>647.92724146249964</c:v>
                </c:pt>
                <c:pt idx="22">
                  <c:v>647.54285419527571</c:v>
                </c:pt>
                <c:pt idx="23">
                  <c:v>647.10023328078466</c:v>
                </c:pt>
                <c:pt idx="24">
                  <c:v>646.5988632815945</c:v>
                </c:pt>
                <c:pt idx="25">
                  <c:v>646.03832001561545</c:v>
                </c:pt>
                <c:pt idx="26">
                  <c:v>645.41826647711434</c:v>
                </c:pt>
                <c:pt idx="27">
                  <c:v>644.73844819784597</c:v>
                </c:pt>
                <c:pt idx="28">
                  <c:v>643.9986882065615</c:v>
                </c:pt>
                <c:pt idx="29">
                  <c:v>643.19888172934145</c:v>
                </c:pt>
                <c:pt idx="30">
                  <c:v>642.33899075597958</c:v>
                </c:pt>
                <c:pt idx="31">
                  <c:v>641.41903857992554</c:v>
                </c:pt>
                <c:pt idx="32">
                  <c:v>640.4391044018297</c:v>
                </c:pt>
                <c:pt idx="33">
                  <c:v>639.39931807007667</c:v>
                </c:pt>
                <c:pt idx="34">
                  <c:v>638.29985501626163</c:v>
                </c:pt>
                <c:pt idx="35">
                  <c:v>637.14093142958563</c:v>
                </c:pt>
                <c:pt idx="36">
                  <c:v>635.92279970179209</c:v>
                </c:pt>
                <c:pt idx="37">
                  <c:v>634.64574416355038</c:v>
                </c:pt>
                <c:pt idx="38">
                  <c:v>633.31007712410235</c:v>
                </c:pt>
                <c:pt idx="39">
                  <c:v>631.91613521842839</c:v>
                </c:pt>
                <c:pt idx="40">
                  <c:v>630.46427606005079</c:v>
                </c:pt>
                <c:pt idx="41">
                  <c:v>628.95487519272763</c:v>
                </c:pt>
                <c:pt idx="42">
                  <c:v>627.38832333055245</c:v>
                </c:pt>
                <c:pt idx="43">
                  <c:v>625.76502387321545</c:v>
                </c:pt>
                <c:pt idx="44">
                  <c:v>624.08539068125401</c:v>
                </c:pt>
                <c:pt idx="45">
                  <c:v>622.34984609487708</c:v>
                </c:pt>
                <c:pt idx="46">
                  <c:v>620.55881917929298</c:v>
                </c:pt>
                <c:pt idx="47">
                  <c:v>618.71274417925429</c:v>
                </c:pt>
                <c:pt idx="48">
                  <c:v>616.81205916569058</c:v>
                </c:pt>
                <c:pt idx="49">
                  <c:v>614.85720485773265</c:v>
                </c:pt>
                <c:pt idx="50">
                  <c:v>612.84862360406953</c:v>
                </c:pt>
                <c:pt idx="51">
                  <c:v>610.78675850836146</c:v>
                </c:pt>
                <c:pt idx="52">
                  <c:v>608.67205268431997</c:v>
                </c:pt>
                <c:pt idx="53">
                  <c:v>606.50494862699986</c:v>
                </c:pt>
                <c:pt idx="54">
                  <c:v>604.28588768782049</c:v>
                </c:pt>
                <c:pt idx="55">
                  <c:v>602.01530964180142</c:v>
                </c:pt>
                <c:pt idx="56">
                  <c:v>599.69365233644396</c:v>
                </c:pt>
                <c:pt idx="57">
                  <c:v>597.32135141262086</c:v>
                </c:pt>
                <c:pt idx="58">
                  <c:v>594.89884008870433</c:v>
                </c:pt>
                <c:pt idx="59">
                  <c:v>592.42654900000309</c:v>
                </c:pt>
                <c:pt idx="60">
                  <c:v>589.90490608635469</c:v>
                </c:pt>
                <c:pt idx="61">
                  <c:v>587.33433652144481</c:v>
                </c:pt>
                <c:pt idx="62">
                  <c:v>584.71526267809747</c:v>
                </c:pt>
                <c:pt idx="63">
                  <c:v>582.04810412439736</c:v>
                </c:pt>
                <c:pt idx="64">
                  <c:v>579.3332776460669</c:v>
                </c:pt>
                <c:pt idx="65">
                  <c:v>576.57119729104056</c:v>
                </c:pt>
                <c:pt idx="66">
                  <c:v>573.76227443264008</c:v>
                </c:pt>
                <c:pt idx="67">
                  <c:v>570.90691784817875</c:v>
                </c:pt>
                <c:pt idx="68">
                  <c:v>568.00553381020768</c:v>
                </c:pt>
                <c:pt idx="69">
                  <c:v>565.05852618795109</c:v>
                </c:pt>
                <c:pt idx="70">
                  <c:v>562.06629655679058</c:v>
                </c:pt>
                <c:pt idx="71">
                  <c:v>559.02924431393183</c:v>
                </c:pt>
                <c:pt idx="72">
                  <c:v>555.94776679862809</c:v>
                </c:pt>
                <c:pt idx="73">
                  <c:v>552.82225941555873</c:v>
                </c:pt>
                <c:pt idx="74">
                  <c:v>549.65311576014687</c:v>
                </c:pt>
                <c:pt idx="75">
                  <c:v>546.44072774478047</c:v>
                </c:pt>
                <c:pt idx="76">
                  <c:v>543.18548572504278</c:v>
                </c:pt>
                <c:pt idx="77">
                  <c:v>539.88777862520124</c:v>
                </c:pt>
                <c:pt idx="78">
                  <c:v>536.54799406231405</c:v>
                </c:pt>
                <c:pt idx="79">
                  <c:v>533.16651846842399</c:v>
                </c:pt>
                <c:pt idx="80">
                  <c:v>529.7437372103916</c:v>
                </c:pt>
                <c:pt idx="81">
                  <c:v>526.28003470700833</c:v>
                </c:pt>
                <c:pt idx="82">
                  <c:v>522.77579454309262</c:v>
                </c:pt>
                <c:pt idx="83">
                  <c:v>519.23139958033562</c:v>
                </c:pt>
                <c:pt idx="84">
                  <c:v>515.64723206471444</c:v>
                </c:pt>
                <c:pt idx="85">
                  <c:v>512.02367373033712</c:v>
                </c:pt>
                <c:pt idx="86">
                  <c:v>508.36110589962175</c:v>
                </c:pt>
                <c:pt idx="87">
                  <c:v>504.65990957974708</c:v>
                </c:pt>
                <c:pt idx="88">
                  <c:v>500.92046555533909</c:v>
                </c:pt>
                <c:pt idx="89">
                  <c:v>497.1431544773842</c:v>
                </c:pt>
                <c:pt idx="90">
                  <c:v>493.3283569483807</c:v>
                </c:pt>
                <c:pt idx="91">
                  <c:v>489.47645360375628</c:v>
                </c:pt>
                <c:pt idx="92">
                  <c:v>485.58782518959606</c:v>
                </c:pt>
                <c:pt idx="93">
                  <c:v>481.66285263673581</c:v>
                </c:pt>
                <c:pt idx="94">
                  <c:v>477.70191713128827</c:v>
                </c:pt>
                <c:pt idx="95">
                  <c:v>473.70540018167497</c:v>
                </c:pt>
                <c:pt idx="96">
                  <c:v>469.67368368224487</c:v>
                </c:pt>
                <c:pt idx="97">
                  <c:v>465.60714997356769</c:v>
                </c:pt>
                <c:pt idx="98">
                  <c:v>461.50618189948875</c:v>
                </c:pt>
                <c:pt idx="99">
                  <c:v>457.37116286104117</c:v>
                </c:pt>
                <c:pt idx="100">
                  <c:v>453.2024768673092</c:v>
                </c:pt>
                <c:pt idx="101">
                  <c:v>449.00050858333827</c:v>
                </c:pt>
                <c:pt idx="102">
                  <c:v>444.76564337518977</c:v>
                </c:pt>
                <c:pt idx="103">
                  <c:v>440.49826735223695</c:v>
                </c:pt>
                <c:pt idx="104">
                  <c:v>436.19876740679791</c:v>
                </c:pt>
                <c:pt idx="105">
                  <c:v>431.86753125120163</c:v>
                </c:pt>
                <c:pt idx="106">
                  <c:v>427.504947452382</c:v>
                </c:pt>
                <c:pt idx="107">
                  <c:v>423.11140546409155</c:v>
                </c:pt>
                <c:pt idx="108">
                  <c:v>418.68729565682872</c:v>
                </c:pt>
                <c:pt idx="109">
                  <c:v>414.23300934556528</c:v>
                </c:pt>
                <c:pt idx="110">
                  <c:v>409.74893881536531</c:v>
                </c:pt>
                <c:pt idx="111">
                  <c:v>405.23547734497907</c:v>
                </c:pt>
                <c:pt idx="112">
                  <c:v>400.69301922849678</c:v>
                </c:pt>
                <c:pt idx="113">
                  <c:v>396.12195979514445</c:v>
                </c:pt>
                <c:pt idx="114">
                  <c:v>391.5226954273017</c:v>
                </c:pt>
                <c:pt idx="115">
                  <c:v>386.89562357681893</c:v>
                </c:pt>
                <c:pt idx="116">
                  <c:v>382.24114277971029</c:v>
                </c:pt>
                <c:pt idx="117">
                  <c:v>377.55965266929638</c:v>
                </c:pt>
                <c:pt idx="118">
                  <c:v>372.85155398786901</c:v>
                </c:pt>
                <c:pt idx="119">
                  <c:v>368.11724859694823</c:v>
                </c:pt>
                <c:pt idx="120">
                  <c:v>363.35713948619957</c:v>
                </c:pt>
                <c:pt idx="121">
                  <c:v>358.57163078108022</c:v>
                </c:pt>
                <c:pt idx="122">
                  <c:v>353.76112774927725</c:v>
                </c:pt>
                <c:pt idx="123">
                  <c:v>348.92603680600428</c:v>
                </c:pt>
                <c:pt idx="124">
                  <c:v>344.06676551821755</c:v>
                </c:pt>
                <c:pt idx="125">
                  <c:v>339.18372260781348</c:v>
                </c:pt>
                <c:pt idx="126">
                  <c:v>334.27731795386882</c:v>
                </c:pt>
                <c:pt idx="127">
                  <c:v>329.3479625939807</c:v>
                </c:pt>
                <c:pt idx="128">
                  <c:v>324.39606872476946</c:v>
                </c:pt>
                <c:pt idx="129">
                  <c:v>319.42204970159605</c:v>
                </c:pt>
                <c:pt idx="130">
                  <c:v>314.42632003755892</c:v>
                </c:pt>
                <c:pt idx="131">
                  <c:v>309.40929540182003</c:v>
                </c:pt>
                <c:pt idx="132">
                  <c:v>304.37139261732375</c:v>
                </c:pt>
                <c:pt idx="133">
                  <c:v>299.31302965796124</c:v>
                </c:pt>
                <c:pt idx="134">
                  <c:v>294.23462564523811</c:v>
                </c:pt>
                <c:pt idx="135">
                  <c:v>289.13660084450601</c:v>
                </c:pt>
                <c:pt idx="136">
                  <c:v>284.01937666081176</c:v>
                </c:pt>
                <c:pt idx="137">
                  <c:v>278.89359442626619</c:v>
                </c:pt>
                <c:pt idx="138">
                  <c:v>273.73928145903659</c:v>
                </c:pt>
                <c:pt idx="139">
                  <c:v>268.56703933487165</c:v>
                </c:pt>
                <c:pt idx="140">
                  <c:v>263.37729396751757</c:v>
                </c:pt>
                <c:pt idx="141">
                  <c:v>258.17047238614151</c:v>
                </c:pt>
                <c:pt idx="142">
                  <c:v>252.94700273019134</c:v>
                </c:pt>
                <c:pt idx="143">
                  <c:v>247.70731424432543</c:v>
                </c:pt>
                <c:pt idx="144">
                  <c:v>242.45183727348086</c:v>
                </c:pt>
                <c:pt idx="145">
                  <c:v>237.18100325816204</c:v>
                </c:pt>
                <c:pt idx="146">
                  <c:v>231.89524473002695</c:v>
                </c:pt>
                <c:pt idx="147">
                  <c:v>226.59499530786073</c:v>
                </c:pt>
                <c:pt idx="148">
                  <c:v>221.28068969402355</c:v>
                </c:pt>
                <c:pt idx="149">
                  <c:v>215.95276367147446</c:v>
                </c:pt>
                <c:pt idx="150">
                  <c:v>210.61165410147285</c:v>
                </c:pt>
                <c:pt idx="151">
                  <c:v>205.25779892206845</c:v>
                </c:pt>
                <c:pt idx="152">
                  <c:v>199.89163714750401</c:v>
                </c:pt>
                <c:pt idx="153">
                  <c:v>194.51360886865595</c:v>
                </c:pt>
                <c:pt idx="154">
                  <c:v>189.12415525466005</c:v>
                </c:pt>
                <c:pt idx="155">
                  <c:v>183.72371855587019</c:v>
                </c:pt>
                <c:pt idx="156">
                  <c:v>178.31274210832362</c:v>
                </c:pt>
                <c:pt idx="157">
                  <c:v>172.89167033989227</c:v>
                </c:pt>
                <c:pt idx="158">
                  <c:v>167.46094877832587</c:v>
                </c:pt>
                <c:pt idx="159">
                  <c:v>162.02102406140762</c:v>
                </c:pt>
                <c:pt idx="160">
                  <c:v>156.57234394946829</c:v>
                </c:pt>
                <c:pt idx="161">
                  <c:v>151.11535734053354</c:v>
                </c:pt>
                <c:pt idx="162">
                  <c:v>145.6505142884042</c:v>
                </c:pt>
                <c:pt idx="163">
                  <c:v>140.17826602401101</c:v>
                </c:pt>
                <c:pt idx="164">
                  <c:v>134.69906498041627</c:v>
                </c:pt>
                <c:pt idx="165">
                  <c:v>129.21336482188934</c:v>
                </c:pt>
                <c:pt idx="166">
                  <c:v>123.7216204775267</c:v>
                </c:pt>
                <c:pt idx="167">
                  <c:v>118.22428817995353</c:v>
                </c:pt>
                <c:pt idx="168">
                  <c:v>112.72182550971027</c:v>
                </c:pt>
                <c:pt idx="169">
                  <c:v>107.21469144600621</c:v>
                </c:pt>
                <c:pt idx="170">
                  <c:v>101.70334642462143</c:v>
                </c:pt>
                <c:pt idx="171">
                  <c:v>96.188252403838533</c:v>
                </c:pt>
                <c:pt idx="172">
                  <c:v>90.669872939421765</c:v>
                </c:pt>
                <c:pt idx="173">
                  <c:v>85.14867326980081</c:v>
                </c:pt>
                <c:pt idx="174">
                  <c:v>79.625120412800669</c:v>
                </c:pt>
                <c:pt idx="175">
                  <c:v>74.099683275457068</c:v>
                </c:pt>
                <c:pt idx="176">
                  <c:v>68.572832778709753</c:v>
                </c:pt>
                <c:pt idx="177">
                  <c:v>63.045041999052529</c:v>
                </c:pt>
                <c:pt idx="178">
                  <c:v>57.516786329568049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27-49C6-9CF1-6575B87B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652"/>
          <c:min val="6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Grossraum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Kollisionen!$C$33:$C$36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Kollisionen!$D$33:$D$36</c:f>
              <c:numCache>
                <c:formatCode>0.00</c:formatCode>
                <c:ptCount val="4"/>
                <c:pt idx="0">
                  <c:v>650</c:v>
                </c:pt>
                <c:pt idx="1">
                  <c:v>650</c:v>
                </c:pt>
                <c:pt idx="2">
                  <c:v>650</c:v>
                </c:pt>
                <c:pt idx="3">
                  <c:v>650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D72-BB7D-F0ED7F929C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Kollisionen!$AF$63:$AF$241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Kollisionen!$AG$63:$AG$241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9-4D72-BB7D-F0ED7F929C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Kollisionen!$AH$63:$AH$241</c:f>
              <c:numCache>
                <c:formatCode>0.00</c:formatCode>
                <c:ptCount val="179"/>
                <c:pt idx="0">
                  <c:v>-8.9166281924794042</c:v>
                </c:pt>
                <c:pt idx="1">
                  <c:v>-2.8011362098287083</c:v>
                </c:pt>
                <c:pt idx="2">
                  <c:v>3.3019155164982221</c:v>
                </c:pt>
                <c:pt idx="3">
                  <c:v>9.3906862204399513</c:v>
                </c:pt>
                <c:pt idx="4">
                  <c:v>15.463415705864822</c:v>
                </c:pt>
                <c:pt idx="5">
                  <c:v>21.518438824556462</c:v>
                </c:pt>
                <c:pt idx="6">
                  <c:v>27.554198190611569</c:v>
                </c:pt>
                <c:pt idx="7">
                  <c:v>33.569254826844869</c:v>
                </c:pt>
                <c:pt idx="8">
                  <c:v>39.562296514920178</c:v>
                </c:pt>
                <c:pt idx="9">
                  <c:v>45.532143705565353</c:v>
                </c:pt>
                <c:pt idx="10">
                  <c:v>51.477752933350814</c:v>
                </c:pt>
                <c:pt idx="11">
                  <c:v>57.398217767045836</c:v>
                </c:pt>
                <c:pt idx="12">
                  <c:v>63.292767406829903</c:v>
                </c:pt>
                <c:pt idx="13">
                  <c:v>69.160763109686727</c:v>
                </c:pt>
                <c:pt idx="14">
                  <c:v>75.001692681198818</c:v>
                </c:pt>
                <c:pt idx="15">
                  <c:v>80.815163313886885</c:v>
                </c:pt>
                <c:pt idx="16">
                  <c:v>86.600893078542512</c:v>
                </c:pt>
                <c:pt idx="17">
                  <c:v>92.358701386102339</c:v>
                </c:pt>
                <c:pt idx="18">
                  <c:v>98.08849873480699</c:v>
                </c:pt>
                <c:pt idx="19">
                  <c:v>103.79027604265343</c:v>
                </c:pt>
                <c:pt idx="20">
                  <c:v>109.46409384087623</c:v>
                </c:pt>
                <c:pt idx="21">
                  <c:v>115.11007157295398</c:v>
                </c:pt>
                <c:pt idx="22">
                  <c:v>120.72837720797735</c:v>
                </c:pt>
                <c:pt idx="23">
                  <c:v>126.31921733948094</c:v>
                </c:pt>
                <c:pt idx="24">
                  <c:v>131.88282790306383</c:v>
                </c:pt>
                <c:pt idx="25">
                  <c:v>137.41946560995507</c:v>
                </c:pt>
                <c:pt idx="26">
                  <c:v>142.92940016035578</c:v>
                </c:pt>
                <c:pt idx="27">
                  <c:v>148.41290727076284</c:v>
                </c:pt>
                <c:pt idx="28">
                  <c:v>153.87026252402069</c:v>
                </c:pt>
                <c:pt idx="29">
                  <c:v>159.30173602975123</c:v>
                </c:pt>
                <c:pt idx="30">
                  <c:v>164.70758786599572</c:v>
                </c:pt>
                <c:pt idx="31">
                  <c:v>170.08806426012328</c:v>
                </c:pt>
                <c:pt idx="32">
                  <c:v>175.44339445794176</c:v>
                </c:pt>
                <c:pt idx="33">
                  <c:v>180.7737882240331</c:v>
                </c:pt>
                <c:pt idx="34">
                  <c:v>186.07943391314566</c:v>
                </c:pt>
                <c:pt idx="35">
                  <c:v>191.36049705153167</c:v>
                </c:pt>
                <c:pt idx="36">
                  <c:v>196.61711936794705</c:v>
                </c:pt>
                <c:pt idx="37">
                  <c:v>201.84941821622857</c:v>
                </c:pt>
                <c:pt idx="38">
                  <c:v>207.05748633454402</c:v>
                </c:pt>
                <c:pt idx="39">
                  <c:v>212.24139189026906</c:v>
                </c:pt>
                <c:pt idx="40">
                  <c:v>217.40117876370422</c:v>
                </c:pt>
                <c:pt idx="41">
                  <c:v>222.53686702830095</c:v>
                </c:pt>
                <c:pt idx="42">
                  <c:v>227.64845358954182</c:v>
                </c:pt>
                <c:pt idx="43">
                  <c:v>232.73591294899353</c:v>
                </c:pt>
                <c:pt idx="44">
                  <c:v>237.79919806422768</c:v>
                </c:pt>
                <c:pt idx="45">
                  <c:v>242.8382412792198</c:v>
                </c:pt>
                <c:pt idx="46">
                  <c:v>247.85295530345186</c:v>
                </c:pt>
                <c:pt idx="47">
                  <c:v>252.84323422123947</c:v>
                </c:pt>
                <c:pt idx="48">
                  <c:v>257.80895451576833</c:v>
                </c:pt>
                <c:pt idx="49">
                  <c:v>262.74997609497456</c:v>
                </c:pt>
                <c:pt idx="50">
                  <c:v>267.66614330873119</c:v>
                </c:pt>
                <c:pt idx="51">
                  <c:v>272.55728594885238</c:v>
                </c:pt>
                <c:pt idx="52">
                  <c:v>277.42322022519329</c:v>
                </c:pt>
                <c:pt idx="53">
                  <c:v>282.26374971265267</c:v>
                </c:pt>
                <c:pt idx="54">
                  <c:v>287.07866626518353</c:v>
                </c:pt>
                <c:pt idx="55">
                  <c:v>291.86775089401897</c:v>
                </c:pt>
                <c:pt idx="56">
                  <c:v>296.63077460824559</c:v>
                </c:pt>
                <c:pt idx="57">
                  <c:v>301.36749921662198</c:v>
                </c:pt>
                <c:pt idx="58">
                  <c:v>306.07767809017395</c:v>
                </c:pt>
                <c:pt idx="59">
                  <c:v>310.76105688561069</c:v>
                </c:pt>
                <c:pt idx="60">
                  <c:v>315.4173742300195</c:v>
                </c:pt>
                <c:pt idx="61">
                  <c:v>320.04636236762053</c:v>
                </c:pt>
                <c:pt idx="62">
                  <c:v>324.64774776961673</c:v>
                </c:pt>
                <c:pt idx="63">
                  <c:v>329.22125170836506</c:v>
                </c:pt>
                <c:pt idx="64">
                  <c:v>333.76659079722737</c:v>
                </c:pt>
                <c:pt idx="65">
                  <c:v>338.28347749756267</c:v>
                </c:pt>
                <c:pt idx="66">
                  <c:v>342.77162059437302</c:v>
                </c:pt>
                <c:pt idx="67">
                  <c:v>347.23072564215067</c:v>
                </c:pt>
                <c:pt idx="68">
                  <c:v>351.66049538247785</c:v>
                </c:pt>
                <c:pt idx="69">
                  <c:v>356.06063013491843</c:v>
                </c:pt>
                <c:pt idx="70">
                  <c:v>360.43082816271379</c:v>
                </c:pt>
                <c:pt idx="71">
                  <c:v>364.77078601475534</c:v>
                </c:pt>
                <c:pt idx="72">
                  <c:v>369.08019884526101</c:v>
                </c:pt>
                <c:pt idx="73">
                  <c:v>373.35876071252522</c:v>
                </c:pt>
                <c:pt idx="74">
                  <c:v>377.60616485805798</c:v>
                </c:pt>
                <c:pt idx="75">
                  <c:v>381.82210396736593</c:v>
                </c:pt>
                <c:pt idx="76">
                  <c:v>386.00627041356466</c:v>
                </c:pt>
                <c:pt idx="77">
                  <c:v>390.15835648495147</c:v>
                </c:pt>
                <c:pt idx="78">
                  <c:v>394.27805459760293</c:v>
                </c:pt>
                <c:pt idx="79">
                  <c:v>398.36505749400169</c:v>
                </c:pt>
                <c:pt idx="80">
                  <c:v>402.41905842863628</c:v>
                </c:pt>
                <c:pt idx="81">
                  <c:v>406.43975134145973</c:v>
                </c:pt>
                <c:pt idx="82">
                  <c:v>410.42683102003713</c:v>
                </c:pt>
                <c:pt idx="83">
                  <c:v>414.37999325115931</c:v>
                </c:pt>
                <c:pt idx="84">
                  <c:v>418.29893496264646</c:v>
                </c:pt>
                <c:pt idx="85">
                  <c:v>422.18335435602103</c:v>
                </c:pt>
                <c:pt idx="86">
                  <c:v>426.03295103067882</c:v>
                </c:pt>
                <c:pt idx="87">
                  <c:v>429.84742610014632</c:v>
                </c:pt>
                <c:pt idx="88">
                  <c:v>433.62648230097187</c:v>
                </c:pt>
                <c:pt idx="89">
                  <c:v>437.36982409475735</c:v>
                </c:pt>
                <c:pt idx="90">
                  <c:v>441.07715776380275</c:v>
                </c:pt>
                <c:pt idx="91">
                  <c:v>444.74819150080236</c:v>
                </c:pt>
                <c:pt idx="92">
                  <c:v>448.38263549299683</c:v>
                </c:pt>
                <c:pt idx="93">
                  <c:v>451.98020200116088</c:v>
                </c:pt>
                <c:pt idx="94">
                  <c:v>455.54060543377085</c:v>
                </c:pt>
                <c:pt idx="95">
                  <c:v>459.06356241668078</c:v>
                </c:pt>
                <c:pt idx="96">
                  <c:v>462.54879185859994</c:v>
                </c:pt>
                <c:pt idx="97">
                  <c:v>465.99601501265289</c:v>
                </c:pt>
                <c:pt idx="98">
                  <c:v>469.40495553427468</c:v>
                </c:pt>
                <c:pt idx="99">
                  <c:v>472.77533953567797</c:v>
                </c:pt>
                <c:pt idx="100">
                  <c:v>476.10689563711014</c:v>
                </c:pt>
                <c:pt idx="101">
                  <c:v>479.39935501509956</c:v>
                </c:pt>
                <c:pt idx="102">
                  <c:v>482.65245144787917</c:v>
                </c:pt>
                <c:pt idx="103">
                  <c:v>485.86592135815403</c:v>
                </c:pt>
                <c:pt idx="104">
                  <c:v>489.03950385337248</c:v>
                </c:pt>
                <c:pt idx="105">
                  <c:v>492.17294076364351</c:v>
                </c:pt>
                <c:pt idx="106">
                  <c:v>495.26597667743351</c:v>
                </c:pt>
                <c:pt idx="107">
                  <c:v>498.31835897516152</c:v>
                </c:pt>
                <c:pt idx="108">
                  <c:v>501.32983786080706</c:v>
                </c:pt>
                <c:pt idx="109">
                  <c:v>504.30016639162892</c:v>
                </c:pt>
                <c:pt idx="110">
                  <c:v>507.22910050608749</c:v>
                </c:pt>
                <c:pt idx="111">
                  <c:v>510.11639905005649</c:v>
                </c:pt>
                <c:pt idx="112">
                  <c:v>512.96182380139635</c:v>
                </c:pt>
                <c:pt idx="113">
                  <c:v>515.76513949296145</c:v>
                </c:pt>
                <c:pt idx="114">
                  <c:v>518.5261138340984</c:v>
                </c:pt>
                <c:pt idx="115">
                  <c:v>521.24451753069388</c:v>
                </c:pt>
                <c:pt idx="116">
                  <c:v>523.92012430381783</c:v>
                </c:pt>
                <c:pt idx="117">
                  <c:v>526.55271090700489</c:v>
                </c:pt>
                <c:pt idx="118">
                  <c:v>529.14205714221077</c:v>
                </c:pt>
                <c:pt idx="119">
                  <c:v>531.68794587447621</c:v>
                </c:pt>
                <c:pt idx="120">
                  <c:v>534.19016304532136</c:v>
                </c:pt>
                <c:pt idx="121">
                  <c:v>536.64849768489307</c:v>
                </c:pt>
                <c:pt idx="122">
                  <c:v>539.06274192288288</c:v>
                </c:pt>
                <c:pt idx="123">
                  <c:v>541.43269099822226</c:v>
                </c:pt>
                <c:pt idx="124">
                  <c:v>543.75814326756495</c:v>
                </c:pt>
                <c:pt idx="125">
                  <c:v>546.03890021255688</c:v>
                </c:pt>
                <c:pt idx="126">
                  <c:v>548.27476644588921</c:v>
                </c:pt>
                <c:pt idx="127">
                  <c:v>550.46554971612909</c:v>
                </c:pt>
                <c:pt idx="128">
                  <c:v>552.61106091131228</c:v>
                </c:pt>
                <c:pt idx="129">
                  <c:v>554.71111406128409</c:v>
                </c:pt>
                <c:pt idx="130">
                  <c:v>556.76552633876099</c:v>
                </c:pt>
                <c:pt idx="131">
                  <c:v>558.77411805909139</c:v>
                </c:pt>
                <c:pt idx="132">
                  <c:v>560.73671267867758</c:v>
                </c:pt>
                <c:pt idx="133">
                  <c:v>562.65313679202268</c:v>
                </c:pt>
                <c:pt idx="134">
                  <c:v>564.52322012735942</c:v>
                </c:pt>
                <c:pt idx="135">
                  <c:v>566.34679554080833</c:v>
                </c:pt>
                <c:pt idx="136">
                  <c:v>568.12369900901012</c:v>
                </c:pt>
                <c:pt idx="137">
                  <c:v>569.84951139084467</c:v>
                </c:pt>
                <c:pt idx="138">
                  <c:v>571.53268251857651</c:v>
                </c:pt>
                <c:pt idx="139">
                  <c:v>573.16870857347828</c:v>
                </c:pt>
                <c:pt idx="140">
                  <c:v>574.75743790071112</c:v>
                </c:pt>
                <c:pt idx="141">
                  <c:v>576.2987219037002</c:v>
                </c:pt>
                <c:pt idx="142">
                  <c:v>577.79241502599177</c:v>
                </c:pt>
                <c:pt idx="143">
                  <c:v>579.23837473096194</c:v>
                </c:pt>
                <c:pt idx="144">
                  <c:v>580.63646147924533</c:v>
                </c:pt>
                <c:pt idx="145">
                  <c:v>581.9865387037388</c:v>
                </c:pt>
                <c:pt idx="146">
                  <c:v>583.28847278202556</c:v>
                </c:pt>
                <c:pt idx="147">
                  <c:v>584.54213300604283</c:v>
                </c:pt>
                <c:pt idx="148">
                  <c:v>585.7473915488016</c:v>
                </c:pt>
                <c:pt idx="149">
                  <c:v>586.90412342794832</c:v>
                </c:pt>
                <c:pt idx="150">
                  <c:v>588.01220646593219</c:v>
                </c:pt>
                <c:pt idx="151">
                  <c:v>589.07152124652339</c:v>
                </c:pt>
                <c:pt idx="152">
                  <c:v>590.0819510673947</c:v>
                </c:pt>
                <c:pt idx="153">
                  <c:v>591.04338188845281</c:v>
                </c:pt>
                <c:pt idx="154">
                  <c:v>591.95570227556846</c:v>
                </c:pt>
                <c:pt idx="155">
                  <c:v>592.81880333932043</c:v>
                </c:pt>
                <c:pt idx="156">
                  <c:v>593.63257866831964</c:v>
                </c:pt>
                <c:pt idx="157">
                  <c:v>594.39692425663941</c:v>
                </c:pt>
                <c:pt idx="158">
                  <c:v>595.11173842481435</c:v>
                </c:pt>
                <c:pt idx="159">
                  <c:v>595.77692173381706</c:v>
                </c:pt>
                <c:pt idx="160">
                  <c:v>596.39237689134586</c:v>
                </c:pt>
                <c:pt idx="161">
                  <c:v>596.95800864968146</c:v>
                </c:pt>
                <c:pt idx="162">
                  <c:v>597.47372369427683</c:v>
                </c:pt>
                <c:pt idx="163">
                  <c:v>597.93943052214388</c:v>
                </c:pt>
                <c:pt idx="164">
                  <c:v>598.35503930898085</c:v>
                </c:pt>
                <c:pt idx="165">
                  <c:v>598.7204617638497</c:v>
                </c:pt>
                <c:pt idx="166">
                  <c:v>599.03561097005456</c:v>
                </c:pt>
                <c:pt idx="167">
                  <c:v>599.30040121069715</c:v>
                </c:pt>
                <c:pt idx="168">
                  <c:v>599.51474777716987</c:v>
                </c:pt>
                <c:pt idx="169">
                  <c:v>599.6785667586139</c:v>
                </c:pt>
                <c:pt idx="170">
                  <c:v>599.79177481008105</c:v>
                </c:pt>
                <c:pt idx="171">
                  <c:v>599.854288896816</c:v>
                </c:pt>
                <c:pt idx="172">
                  <c:v>599.8660260116884</c:v>
                </c:pt>
                <c:pt idx="173">
                  <c:v>599.82690286235402</c:v>
                </c:pt>
                <c:pt idx="174">
                  <c:v>599.73683552419209</c:v>
                </c:pt>
                <c:pt idx="175">
                  <c:v>599.59573905443779</c:v>
                </c:pt>
                <c:pt idx="176">
                  <c:v>599.40352706217573</c:v>
                </c:pt>
                <c:pt idx="177">
                  <c:v>599.1601112279759</c:v>
                </c:pt>
                <c:pt idx="178">
                  <c:v>598.86540076587846</c:v>
                </c:pt>
              </c:numCache>
            </c:numRef>
          </c:xVal>
          <c:yVal>
            <c:numRef>
              <c:f>Kollisionen!$AI$63:$AI$241</c:f>
              <c:numCache>
                <c:formatCode>0.00</c:formatCode>
                <c:ptCount val="179"/>
                <c:pt idx="0">
                  <c:v>644.93008172689304</c:v>
                </c:pt>
                <c:pt idx="1">
                  <c:v>645.2324843815137</c:v>
                </c:pt>
                <c:pt idx="2">
                  <c:v>645.50242256920251</c:v>
                </c:pt>
                <c:pt idx="3">
                  <c:v>645.73880433618422</c:v>
                </c:pt>
                <c:pt idx="4">
                  <c:v>645.94043406783214</c:v>
                </c:pt>
                <c:pt idx="5">
                  <c:v>646.106025142725</c:v>
                </c:pt>
                <c:pt idx="6">
                  <c:v>646.23421431783902</c:v>
                </c:pt>
                <c:pt idx="7">
                  <c:v>646.32357747371725</c:v>
                </c:pt>
                <c:pt idx="8">
                  <c:v>646.3726463047509</c:v>
                </c:pt>
                <c:pt idx="9">
                  <c:v>646.37992551541663</c:v>
                </c:pt>
                <c:pt idx="10">
                  <c:v>646.34391007929094</c:v>
                </c:pt>
                <c:pt idx="11">
                  <c:v>646.26310213332965</c:v>
                </c:pt>
                <c:pt idx="12">
                  <c:v>646.13602711338967</c:v>
                </c:pt>
                <c:pt idx="13">
                  <c:v>645.96124878528099</c:v>
                </c:pt>
                <c:pt idx="14">
                  <c:v>645.73738288509367</c:v>
                </c:pt>
                <c:pt idx="15">
                  <c:v>645.46310914898299</c:v>
                </c:pt>
                <c:pt idx="16">
                  <c:v>645.13718158191261</c:v>
                </c:pt>
                <c:pt idx="17">
                  <c:v>644.75843688317025</c:v>
                </c:pt>
                <c:pt idx="18">
                  <c:v>644.32580101048165</c:v>
                </c:pt>
                <c:pt idx="19">
                  <c:v>643.8382939216483</c:v>
                </c:pt>
                <c:pt idx="20">
                  <c:v>643.29503258101499</c:v>
                </c:pt>
                <c:pt idx="21">
                  <c:v>642.69523235671613</c:v>
                </c:pt>
                <c:pt idx="22">
                  <c:v>642.03820696323396</c:v>
                </c:pt>
                <c:pt idx="23">
                  <c:v>641.32336712268363</c:v>
                </c:pt>
                <c:pt idx="24">
                  <c:v>640.55021812815801</c:v>
                </c:pt>
                <c:pt idx="25">
                  <c:v>639.71835649459024</c:v>
                </c:pt>
                <c:pt idx="26">
                  <c:v>638.82746587819145</c:v>
                </c:pt>
                <c:pt idx="27">
                  <c:v>637.87731243600808</c:v>
                </c:pt>
                <c:pt idx="28">
                  <c:v>636.867739783861</c:v>
                </c:pt>
                <c:pt idx="29">
                  <c:v>635.79866369510933</c:v>
                </c:pt>
                <c:pt idx="30">
                  <c:v>634.67006666547013</c:v>
                </c:pt>
                <c:pt idx="31">
                  <c:v>633.48199245139983</c:v>
                </c:pt>
                <c:pt idx="32">
                  <c:v>632.23454067207979</c:v>
                </c:pt>
                <c:pt idx="33">
                  <c:v>630.92786154839587</c:v>
                </c:pt>
                <c:pt idx="34">
                  <c:v>629.56215083686277</c:v>
                </c:pt>
                <c:pt idx="35">
                  <c:v>628.13764500247134</c:v>
                </c:pt>
                <c:pt idx="36">
                  <c:v>626.65461666208137</c:v>
                </c:pt>
                <c:pt idx="37">
                  <c:v>625.11337031926496</c:v>
                </c:pt>
                <c:pt idx="38">
                  <c:v>623.51423840241648</c:v>
                </c:pt>
                <c:pt idx="39">
                  <c:v>621.85757761038701</c:v>
                </c:pt>
                <c:pt idx="40">
                  <c:v>620.14376556375896</c:v>
                </c:pt>
                <c:pt idx="41">
                  <c:v>618.37319775501715</c:v>
                </c:pt>
                <c:pt idx="42">
                  <c:v>616.5462847871288</c:v>
                </c:pt>
                <c:pt idx="43">
                  <c:v>614.66344988729043</c:v>
                </c:pt>
                <c:pt idx="44">
                  <c:v>612.72512668066793</c:v>
                </c:pt>
                <c:pt idx="45">
                  <c:v>610.73175720771678</c:v>
                </c:pt>
                <c:pt idx="46">
                  <c:v>608.68379016800861</c:v>
                </c:pt>
                <c:pt idx="47">
                  <c:v>606.58167937328096</c:v>
                </c:pt>
                <c:pt idx="48">
                  <c:v>604.42588239258066</c:v>
                </c:pt>
                <c:pt idx="49">
                  <c:v>602.21685937280245</c:v>
                </c:pt>
                <c:pt idx="50">
                  <c:v>599.95507201856663</c:v>
                </c:pt>
                <c:pt idx="51">
                  <c:v>597.64098271615865</c:v>
                </c:pt>
                <c:pt idx="52">
                  <c:v>595.27505378713977</c:v>
                </c:pt>
                <c:pt idx="53">
                  <c:v>592.85774685817682</c:v>
                </c:pt>
                <c:pt idx="54">
                  <c:v>590.3895223346068</c:v>
                </c:pt>
                <c:pt idx="55">
                  <c:v>587.8708389662205</c:v>
                </c:pt>
                <c:pt idx="56">
                  <c:v>585.30215349470029</c:v>
                </c:pt>
                <c:pt idx="57">
                  <c:v>582.68392037307035</c:v>
                </c:pt>
                <c:pt idx="58">
                  <c:v>580.0165915483916</c:v>
                </c:pt>
                <c:pt idx="59">
                  <c:v>577.30061629977354</c:v>
                </c:pt>
                <c:pt idx="60">
                  <c:v>574.53644112454583</c:v>
                </c:pt>
                <c:pt idx="61">
                  <c:v>571.72450966616498</c:v>
                </c:pt>
                <c:pt idx="62">
                  <c:v>568.86526267809757</c:v>
                </c:pt>
                <c:pt idx="63">
                  <c:v>565.95913801854306</c:v>
                </c:pt>
                <c:pt idx="64">
                  <c:v>563.00657067141822</c:v>
                </c:pt>
                <c:pt idx="65">
                  <c:v>560.00799278954503</c:v>
                </c:pt>
                <c:pt idx="66">
                  <c:v>556.96383375644746</c:v>
                </c:pt>
                <c:pt idx="67">
                  <c:v>553.87452026358449</c:v>
                </c:pt>
                <c:pt idx="68">
                  <c:v>550.74047640023127</c:v>
                </c:pt>
                <c:pt idx="69">
                  <c:v>547.56212375355892</c:v>
                </c:pt>
                <c:pt idx="70">
                  <c:v>544.33988151676795</c:v>
                </c:pt>
                <c:pt idx="71">
                  <c:v>541.07416660341471</c:v>
                </c:pt>
                <c:pt idx="72">
                  <c:v>537.76539376629989</c:v>
                </c:pt>
                <c:pt idx="73">
                  <c:v>534.41397571952189</c:v>
                </c:pt>
                <c:pt idx="74">
                  <c:v>531.02032326247547</c:v>
                </c:pt>
                <c:pt idx="75">
                  <c:v>527.58484540476297</c:v>
                </c:pt>
                <c:pt idx="76">
                  <c:v>524.10794949112278</c:v>
                </c:pt>
                <c:pt idx="77">
                  <c:v>520.59004132562472</c:v>
                </c:pt>
                <c:pt idx="78">
                  <c:v>517.03152529449062</c:v>
                </c:pt>
                <c:pt idx="79">
                  <c:v>513.43280448701137</c:v>
                </c:pt>
                <c:pt idx="80">
                  <c:v>509.79428081411174</c:v>
                </c:pt>
                <c:pt idx="81">
                  <c:v>506.11635512420321</c:v>
                </c:pt>
                <c:pt idx="82">
                  <c:v>502.39942731602935</c:v>
                </c:pt>
                <c:pt idx="83">
                  <c:v>498.64389644826883</c:v>
                </c:pt>
                <c:pt idx="84">
                  <c:v>494.85016084571538</c:v>
                </c:pt>
                <c:pt idx="85">
                  <c:v>491.01861820189828</c:v>
                </c:pt>
                <c:pt idx="86">
                  <c:v>487.14966567804595</c:v>
                </c:pt>
                <c:pt idx="87">
                  <c:v>483.24369999833067</c:v>
                </c:pt>
                <c:pt idx="88">
                  <c:v>479.30111754135788</c:v>
                </c:pt>
                <c:pt idx="89">
                  <c:v>475.32231442789219</c:v>
                </c:pt>
                <c:pt idx="90">
                  <c:v>471.30768660483051</c:v>
                </c:pt>
                <c:pt idx="91">
                  <c:v>467.25762992545106</c:v>
                </c:pt>
                <c:pt idx="92">
                  <c:v>463.17254022598252</c:v>
                </c:pt>
                <c:pt idx="93">
                  <c:v>459.05281339854821</c:v>
                </c:pt>
                <c:pt idx="94">
                  <c:v>454.89884546055305</c:v>
                </c:pt>
                <c:pt idx="95">
                  <c:v>450.71103262058546</c:v>
                </c:pt>
                <c:pt idx="96">
                  <c:v>446.48977134091717</c:v>
                </c:pt>
                <c:pt idx="97">
                  <c:v>442.23545839668679</c:v>
                </c:pt>
                <c:pt idx="98">
                  <c:v>437.94849093185536</c:v>
                </c:pt>
                <c:pt idx="99">
                  <c:v>433.6292665120298</c:v>
                </c:pt>
                <c:pt idx="100">
                  <c:v>429.27818317424737</c:v>
                </c:pt>
                <c:pt idx="101">
                  <c:v>424.89563947381731</c:v>
                </c:pt>
                <c:pt idx="102">
                  <c:v>420.4820345283182</c:v>
                </c:pt>
                <c:pt idx="103">
                  <c:v>416.03776805884627</c:v>
                </c:pt>
                <c:pt idx="104">
                  <c:v>411.56324042861195</c:v>
                </c:pt>
                <c:pt idx="105">
                  <c:v>407.05885267898009</c:v>
                </c:pt>
                <c:pt idx="106">
                  <c:v>402.52500656304886</c:v>
                </c:pt>
                <c:pt idx="107">
                  <c:v>397.96210457685942</c:v>
                </c:pt>
                <c:pt idx="108">
                  <c:v>393.37054998832951</c:v>
                </c:pt>
                <c:pt idx="109">
                  <c:v>388.7507468639995</c:v>
                </c:pt>
                <c:pt idx="110">
                  <c:v>384.10310009367947</c:v>
                </c:pt>
                <c:pt idx="111">
                  <c:v>379.42801541308376</c:v>
                </c:pt>
                <c:pt idx="112">
                  <c:v>374.72589942453573</c:v>
                </c:pt>
                <c:pt idx="113">
                  <c:v>369.99715961582655</c:v>
                </c:pt>
                <c:pt idx="114">
                  <c:v>365.24220437730685</c:v>
                </c:pt>
                <c:pt idx="115">
                  <c:v>360.4614430172897</c:v>
                </c:pt>
                <c:pt idx="116">
                  <c:v>355.65528577584035</c:v>
                </c:pt>
                <c:pt idx="117">
                  <c:v>350.82414383702786</c:v>
                </c:pt>
                <c:pt idx="118">
                  <c:v>345.96842933971033</c:v>
                </c:pt>
                <c:pt idx="119">
                  <c:v>341.08855538692353</c:v>
                </c:pt>
                <c:pt idx="120">
                  <c:v>336.18493605394264</c:v>
                </c:pt>
                <c:pt idx="121">
                  <c:v>331.25798639508383</c:v>
                </c:pt>
                <c:pt idx="122">
                  <c:v>326.30812244931059</c:v>
                </c:pt>
                <c:pt idx="123">
                  <c:v>321.33576124470943</c:v>
                </c:pt>
                <c:pt idx="124">
                  <c:v>316.34132080189875</c:v>
                </c:pt>
                <c:pt idx="125">
                  <c:v>311.32522013642921</c:v>
                </c:pt>
                <c:pt idx="126">
                  <c:v>306.2878792602408</c:v>
                </c:pt>
                <c:pt idx="127">
                  <c:v>301.22971918223107</c:v>
                </c:pt>
                <c:pt idx="128">
                  <c:v>296.15116190799819</c:v>
                </c:pt>
                <c:pt idx="129">
                  <c:v>291.05263043881189</c:v>
                </c:pt>
                <c:pt idx="130">
                  <c:v>285.93454876987533</c:v>
                </c:pt>
                <c:pt idx="131">
                  <c:v>280.79734188792946</c:v>
                </c:pt>
                <c:pt idx="132">
                  <c:v>275.64143576826194</c:v>
                </c:pt>
                <c:pt idx="133">
                  <c:v>270.46725737117487</c:v>
                </c:pt>
                <c:pt idx="134">
                  <c:v>265.27523463796769</c:v>
                </c:pt>
                <c:pt idx="135">
                  <c:v>260.06579648649762</c:v>
                </c:pt>
                <c:pt idx="136">
                  <c:v>254.8393728063694</c:v>
                </c:pt>
                <c:pt idx="137">
                  <c:v>249.60682497714171</c:v>
                </c:pt>
                <c:pt idx="138">
                  <c:v>244.34776053210106</c:v>
                </c:pt>
                <c:pt idx="139">
                  <c:v>239.07300520823753</c:v>
                </c:pt>
                <c:pt idx="140">
                  <c:v>233.78299272607447</c:v>
                </c:pt>
                <c:pt idx="141">
                  <c:v>228.4781577505079</c:v>
                </c:pt>
                <c:pt idx="142">
                  <c:v>223.15893588508524</c:v>
                </c:pt>
                <c:pt idx="143">
                  <c:v>217.8257636663663</c:v>
                </c:pt>
                <c:pt idx="144">
                  <c:v>212.4790785584363</c:v>
                </c:pt>
                <c:pt idx="145">
                  <c:v>207.11931894765246</c:v>
                </c:pt>
                <c:pt idx="146">
                  <c:v>201.74692413770114</c:v>
                </c:pt>
                <c:pt idx="147">
                  <c:v>196.36233434505576</c:v>
                </c:pt>
                <c:pt idx="148">
                  <c:v>190.96599069492225</c:v>
                </c:pt>
                <c:pt idx="149">
                  <c:v>185.55833521777373</c:v>
                </c:pt>
                <c:pt idx="150">
                  <c:v>180.1398108465763</c:v>
                </c:pt>
                <c:pt idx="151">
                  <c:v>174.71086141481643</c:v>
                </c:pt>
                <c:pt idx="152">
                  <c:v>169.27193165545498</c:v>
                </c:pt>
                <c:pt idx="153">
                  <c:v>163.82346720093216</c:v>
                </c:pt>
                <c:pt idx="154">
                  <c:v>158.36591458437118</c:v>
                </c:pt>
                <c:pt idx="155">
                  <c:v>152.89972124212869</c:v>
                </c:pt>
                <c:pt idx="156">
                  <c:v>147.42533551786485</c:v>
                </c:pt>
                <c:pt idx="157">
                  <c:v>141.94320666831359</c:v>
                </c:pt>
                <c:pt idx="158">
                  <c:v>136.45378487095769</c:v>
                </c:pt>
                <c:pt idx="159">
                  <c:v>130.95752123383065</c:v>
                </c:pt>
                <c:pt idx="160">
                  <c:v>125.45486780769005</c:v>
                </c:pt>
                <c:pt idx="161">
                  <c:v>119.9462776008384</c:v>
                </c:pt>
                <c:pt idx="162">
                  <c:v>114.4322045968904</c:v>
                </c:pt>
                <c:pt idx="163">
                  <c:v>108.91310377582815</c:v>
                </c:pt>
                <c:pt idx="164">
                  <c:v>103.3894311387175</c:v>
                </c:pt>
                <c:pt idx="165">
                  <c:v>97.861643736511922</c:v>
                </c:pt>
                <c:pt idx="166">
                  <c:v>92.330199703414408</c:v>
                </c:pt>
                <c:pt idx="167">
                  <c:v>86.795558295335141</c:v>
                </c:pt>
                <c:pt idx="168">
                  <c:v>81.25817993404776</c:v>
                </c:pt>
                <c:pt idx="169">
                  <c:v>75.718526257726623</c:v>
                </c:pt>
                <c:pt idx="170">
                  <c:v>70.177060178646229</c:v>
                </c:pt>
                <c:pt idx="171">
                  <c:v>64.634245948924303</c:v>
                </c:pt>
                <c:pt idx="172">
                  <c:v>59.090549235326385</c:v>
                </c:pt>
                <c:pt idx="173">
                  <c:v>53.546437204288644</c:v>
                </c:pt>
                <c:pt idx="174">
                  <c:v>48.002378618501155</c:v>
                </c:pt>
                <c:pt idx="175">
                  <c:v>42.458843946590257</c:v>
                </c:pt>
                <c:pt idx="176">
                  <c:v>36.916305487693016</c:v>
                </c:pt>
                <c:pt idx="177">
                  <c:v>31.375237513002322</c:v>
                </c:pt>
                <c:pt idx="178">
                  <c:v>25.83611642671061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69-4D72-BB7D-F0ED7F929C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-40.611800128937006</c:v>
                </c:pt>
                <c:pt idx="1">
                  <c:v>-34.499929170962936</c:v>
                </c:pt>
                <c:pt idx="2">
                  <c:v>-28.398084483501776</c:v>
                </c:pt>
                <c:pt idx="3">
                  <c:v>-22.308106740694278</c:v>
                </c:pt>
                <c:pt idx="4">
                  <c:v>-16.231756230592783</c:v>
                </c:pt>
                <c:pt idx="5">
                  <c:v>-10.170698377168705</c:v>
                </c:pt>
                <c:pt idx="6">
                  <c:v>-4.1264910258937668</c:v>
                </c:pt>
                <c:pt idx="7">
                  <c:v>1.8994262026999813</c:v>
                </c:pt>
                <c:pt idx="8">
                  <c:v>7.9057402632001867</c:v>
                </c:pt>
                <c:pt idx="9">
                  <c:v>13.891270595592175</c:v>
                </c:pt>
                <c:pt idx="10">
                  <c:v>19.854972540114389</c:v>
                </c:pt>
                <c:pt idx="11">
                  <c:v>25.795938287705685</c:v>
                </c:pt>
                <c:pt idx="12">
                  <c:v>31.713395477321566</c:v>
                </c:pt>
                <c:pt idx="13">
                  <c:v>37.606703621447153</c:v>
                </c:pt>
                <c:pt idx="14">
                  <c:v>43.475348598024553</c:v>
                </c:pt>
                <c:pt idx="15">
                  <c:v>49.318935488939061</c:v>
                </c:pt>
                <c:pt idx="16">
                  <c:v>55.13718007151261</c:v>
                </c:pt>
                <c:pt idx="17">
                  <c:v>60.929899280552561</c:v>
                </c:pt>
                <c:pt idx="18">
                  <c:v>66.69700095569921</c:v>
                </c:pt>
                <c:pt idx="19">
                  <c:v>72.43847317408067</c:v>
                </c:pt>
                <c:pt idx="20">
                  <c:v>78.154373444010361</c:v>
                </c:pt>
                <c:pt idx="21">
                  <c:v>83.844818004223754</c:v>
                </c:pt>
                <c:pt idx="22">
                  <c:v>89.50997143749035</c:v>
                </c:pt>
                <c:pt idx="23">
                  <c:v>95.150036769703576</c:v>
                </c:pt>
                <c:pt idx="24">
                  <c:v>100.76524618777289</c:v>
                </c:pt>
                <c:pt idx="25">
                  <c:v>106.35585247347476</c:v>
                </c:pt>
                <c:pt idx="26">
                  <c:v>111.92212121709416</c:v>
                </c:pt>
                <c:pt idx="27">
                  <c:v>117.46432384506097</c:v>
                </c:pt>
                <c:pt idx="28">
                  <c:v>122.98273147032873</c:v>
                </c:pt>
                <c:pt idx="29">
                  <c:v>128.4776095531449</c:v>
                </c:pt>
                <c:pt idx="30">
                  <c:v>133.94921334304664</c:v>
                </c:pt>
                <c:pt idx="31">
                  <c:v>139.39778406013724</c:v>
                </c:pt>
                <c:pt idx="32">
                  <c:v>144.82354576457831</c:v>
                </c:pt>
                <c:pt idx="33">
                  <c:v>150.22670285731974</c:v>
                </c:pt>
                <c:pt idx="34">
                  <c:v>155.60743815190096</c:v>
                </c:pt>
                <c:pt idx="35">
                  <c:v>160.96591145620994</c:v>
                </c:pt>
                <c:pt idx="36">
                  <c:v>166.30225860391886</c:v>
                </c:pt>
                <c:pt idx="37">
                  <c:v>171.61659087750976</c:v>
                </c:pt>
                <c:pt idx="38">
                  <c:v>176.90899476798765</c:v>
                </c:pt>
                <c:pt idx="39">
                  <c:v>182.17953202023256</c:v>
                </c:pt>
                <c:pt idx="40">
                  <c:v>187.42823991720587</c:v>
                </c:pt>
                <c:pt idx="41">
                  <c:v>192.6551317606789</c:v>
                </c:pt>
                <c:pt idx="42">
                  <c:v>197.86019751062852</c:v>
                </c:pt>
                <c:pt idx="43">
                  <c:v>203.04340454981934</c:v>
                </c:pt>
                <c:pt idx="44">
                  <c:v>208.20469854426639</c:v>
                </c:pt>
                <c:pt idx="45">
                  <c:v>213.34400437418961</c:v>
                </c:pt>
                <c:pt idx="46">
                  <c:v>218.46122711368471</c:v>
                </c:pt>
                <c:pt idx="47">
                  <c:v>223.55625304063167</c:v>
                </c:pt>
                <c:pt idx="48">
                  <c:v>228.628950661326</c:v>
                </c:pt>
                <c:pt idx="49">
                  <c:v>233.67917173696614</c:v>
                </c:pt>
                <c:pt idx="50">
                  <c:v>238.70675230146077</c:v>
                </c:pt>
                <c:pt idx="51">
                  <c:v>243.71151366206598</c:v>
                </c:pt>
                <c:pt idx="52">
                  <c:v>248.69326337613148</c:v>
                </c:pt>
                <c:pt idx="53">
                  <c:v>253.6517961987621</c:v>
                </c:pt>
                <c:pt idx="54">
                  <c:v>258.58689499749988</c:v>
                </c:pt>
                <c:pt idx="55">
                  <c:v>263.49833163123475</c:v>
                </c:pt>
                <c:pt idx="56">
                  <c:v>268.38586779147431</c:v>
                </c:pt>
                <c:pt idx="57">
                  <c:v>273.24925580487235</c:v>
                </c:pt>
                <c:pt idx="58">
                  <c:v>278.08823939654593</c:v>
                </c:pt>
                <c:pt idx="59">
                  <c:v>282.90255441422636</c:v>
                </c:pt>
                <c:pt idx="60">
                  <c:v>287.69192951370064</c:v>
                </c:pt>
                <c:pt idx="61">
                  <c:v>292.45608680632569</c:v>
                </c:pt>
                <c:pt idx="62">
                  <c:v>297.19474246965001</c:v>
                </c:pt>
                <c:pt idx="63">
                  <c:v>301.90760732236868</c:v>
                </c:pt>
                <c:pt idx="64">
                  <c:v>306.59438736497043</c:v>
                </c:pt>
                <c:pt idx="65">
                  <c:v>311.25478428753792</c:v>
                </c:pt>
                <c:pt idx="66">
                  <c:v>315.88849594621428</c:v>
                </c:pt>
                <c:pt idx="67">
                  <c:v>320.49521680988221</c:v>
                </c:pt>
                <c:pt idx="68">
                  <c:v>325.07463837860792</c:v>
                </c:pt>
                <c:pt idx="69">
                  <c:v>329.62644957538919</c:v>
                </c:pt>
                <c:pt idx="70">
                  <c:v>334.150337112719</c:v>
                </c:pt>
                <c:pt idx="71">
                  <c:v>338.64598583543744</c:v>
                </c:pt>
                <c:pt idx="72">
                  <c:v>343.11307904129995</c:v>
                </c:pt>
                <c:pt idx="73">
                  <c:v>347.55129878062985</c:v>
                </c:pt>
                <c:pt idx="74">
                  <c:v>351.96032613637215</c:v>
                </c:pt>
                <c:pt idx="75">
                  <c:v>356.33984148580015</c:v>
                </c:pt>
                <c:pt idx="76">
                  <c:v>360.68952474506551</c:v>
                </c:pt>
                <c:pt idx="77">
                  <c:v>365.00905559771934</c:v>
                </c:pt>
                <c:pt idx="78">
                  <c:v>369.29811370826985</c:v>
                </c:pt>
                <c:pt idx="79">
                  <c:v>373.55637892178015</c:v>
                </c:pt>
                <c:pt idx="80">
                  <c:v>377.78353145045031</c:v>
                </c:pt>
                <c:pt idx="81">
                  <c:v>381.97925204806904</c:v>
                </c:pt>
                <c:pt idx="82">
                  <c:v>386.14322217316555</c:v>
                </c:pt>
                <c:pt idx="83">
                  <c:v>390.27512414163834</c:v>
                </c:pt>
                <c:pt idx="84">
                  <c:v>394.37464126958457</c:v>
                </c:pt>
                <c:pt idx="85">
                  <c:v>398.44145800700966</c:v>
                </c:pt>
                <c:pt idx="86">
                  <c:v>402.47526006304543</c:v>
                </c:pt>
                <c:pt idx="87">
                  <c:v>406.47573452326537</c:v>
                </c:pt>
                <c:pt idx="88">
                  <c:v>410.44256995964417</c:v>
                </c:pt>
                <c:pt idx="89">
                  <c:v>414.37545653366783</c:v>
                </c:pt>
                <c:pt idx="90">
                  <c:v>418.27408609306752</c:v>
                </c:pt>
                <c:pt idx="91">
                  <c:v>422.13815226261477</c:v>
                </c:pt>
                <c:pt idx="92">
                  <c:v>425.96735052938328</c:v>
                </c:pt>
                <c:pt idx="93">
                  <c:v>429.76137832285559</c:v>
                </c:pt>
                <c:pt idx="94">
                  <c:v>433.5199350902206</c:v>
                </c:pt>
                <c:pt idx="95">
                  <c:v>437.24272236718878</c:v>
                </c:pt>
                <c:pt idx="96">
                  <c:v>440.92944384461873</c:v>
                </c:pt>
                <c:pt idx="97">
                  <c:v>444.57980543123648</c:v>
                </c:pt>
                <c:pt idx="98">
                  <c:v>448.19351531269888</c:v>
                </c:pt>
                <c:pt idx="99">
                  <c:v>451.77028400723913</c:v>
                </c:pt>
                <c:pt idx="100">
                  <c:v>455.30982441811102</c:v>
                </c:pt>
                <c:pt idx="101">
                  <c:v>458.81185188303277</c:v>
                </c:pt>
                <c:pt idx="102">
                  <c:v>462.27608422081585</c:v>
                </c:pt>
                <c:pt idx="103">
                  <c:v>465.70224177534891</c:v>
                </c:pt>
                <c:pt idx="104">
                  <c:v>469.09004745709262</c:v>
                </c:pt>
                <c:pt idx="105">
                  <c:v>472.439226782231</c:v>
                </c:pt>
                <c:pt idx="106">
                  <c:v>475.74950790961014</c:v>
                </c:pt>
                <c:pt idx="107">
                  <c:v>479.02062167558506</c:v>
                </c:pt>
                <c:pt idx="108">
                  <c:v>482.25230162688712</c:v>
                </c:pt>
                <c:pt idx="109">
                  <c:v>485.44428405161136</c:v>
                </c:pt>
                <c:pt idx="110">
                  <c:v>488.59630800841614</c:v>
                </c:pt>
                <c:pt idx="111">
                  <c:v>491.7081153540197</c:v>
                </c:pt>
                <c:pt idx="112">
                  <c:v>494.77945076906821</c:v>
                </c:pt>
                <c:pt idx="113">
                  <c:v>497.81006178244428</c:v>
                </c:pt>
                <c:pt idx="114">
                  <c:v>500.79969879407565</c:v>
                </c:pt>
                <c:pt idx="115">
                  <c:v>503.74811509630172</c:v>
                </c:pt>
                <c:pt idx="116">
                  <c:v>506.65506689384142</c:v>
                </c:pt>
                <c:pt idx="117">
                  <c:v>509.52031332241052</c:v>
                </c:pt>
                <c:pt idx="118">
                  <c:v>512.34361646601815</c:v>
                </c:pt>
                <c:pt idx="119">
                  <c:v>515.12474137298068</c:v>
                </c:pt>
                <c:pt idx="120">
                  <c:v>517.86345607067267</c:v>
                </c:pt>
                <c:pt idx="121">
                  <c:v>520.55953157903878</c:v>
                </c:pt>
                <c:pt idx="122">
                  <c:v>523.21274192288297</c:v>
                </c:pt>
                <c:pt idx="123">
                  <c:v>525.82286414294242</c:v>
                </c:pt>
                <c:pt idx="124">
                  <c:v>528.38967830575609</c:v>
                </c:pt>
                <c:pt idx="125">
                  <c:v>530.91296751232733</c:v>
                </c:pt>
                <c:pt idx="126">
                  <c:v>533.39251790557648</c:v>
                </c:pt>
                <c:pt idx="127">
                  <c:v>535.82811867657847</c:v>
                </c:pt>
                <c:pt idx="128">
                  <c:v>538.21956206956872</c:v>
                </c:pt>
                <c:pt idx="129">
                  <c:v>540.56664338570317</c:v>
                </c:pt>
                <c:pt idx="130">
                  <c:v>542.86916098554718</c:v>
                </c:pt>
                <c:pt idx="131">
                  <c:v>545.12691629026847</c:v>
                </c:pt>
                <c:pt idx="132">
                  <c:v>547.33971378149738</c:v>
                </c:pt>
                <c:pt idx="133">
                  <c:v>549.50736099981987</c:v>
                </c:pt>
                <c:pt idx="134">
                  <c:v>551.62966854185652</c:v>
                </c:pt>
                <c:pt idx="135">
                  <c:v>553.70645005587801</c:v>
                </c:pt>
                <c:pt idx="136">
                  <c:v>555.73752223590009</c:v>
                </c:pt>
                <c:pt idx="137">
                  <c:v>557.7179354324694</c:v>
                </c:pt>
                <c:pt idx="138">
                  <c:v>559.65714052667101</c:v>
                </c:pt>
                <c:pt idx="139">
                  <c:v>561.55010491654321</c:v>
                </c:pt>
                <c:pt idx="140">
                  <c:v>563.39665738039832</c:v>
                </c:pt>
                <c:pt idx="141">
                  <c:v>565.19662968743114</c:v>
                </c:pt>
                <c:pt idx="142">
                  <c:v>566.94985658107237</c:v>
                </c:pt>
                <c:pt idx="143">
                  <c:v>568.65617576019645</c:v>
                </c:pt>
                <c:pt idx="144">
                  <c:v>570.31542785805595</c:v>
                </c:pt>
                <c:pt idx="145">
                  <c:v>571.92745641879537</c:v>
                </c:pt>
                <c:pt idx="146">
                  <c:v>573.49210787138941</c:v>
                </c:pt>
                <c:pt idx="147">
                  <c:v>575.00923150082997</c:v>
                </c:pt>
                <c:pt idx="148">
                  <c:v>576.47867941636991</c:v>
                </c:pt>
                <c:pt idx="149">
                  <c:v>577.90030651661186</c:v>
                </c:pt>
                <c:pt idx="150">
                  <c:v>579.27397045120847</c:v>
                </c:pt>
                <c:pt idx="151">
                  <c:v>580.59953157891641</c:v>
                </c:pt>
                <c:pt idx="152">
                  <c:v>581.8768529217183</c:v>
                </c:pt>
                <c:pt idx="153">
                  <c:v>583.10580011469801</c:v>
                </c:pt>
                <c:pt idx="154">
                  <c:v>584.28624135131906</c:v>
                </c:pt>
                <c:pt idx="155">
                  <c:v>585.41804732371929</c:v>
                </c:pt>
                <c:pt idx="156">
                  <c:v>586.50109115759051</c:v>
                </c:pt>
                <c:pt idx="157">
                  <c:v>587.53524834116695</c:v>
                </c:pt>
                <c:pt idx="158">
                  <c:v>588.52039664778556</c:v>
                </c:pt>
                <c:pt idx="159">
                  <c:v>589.45641605142771</c:v>
                </c:pt>
                <c:pt idx="160">
                  <c:v>590.34318863457452</c:v>
                </c:pt>
                <c:pt idx="161">
                  <c:v>591.18059848763426</c:v>
                </c:pt>
                <c:pt idx="162">
                  <c:v>591.96853159910575</c:v>
                </c:pt>
                <c:pt idx="163">
                  <c:v>592.70687573554108</c:v>
                </c:pt>
                <c:pt idx="164">
                  <c:v>593.3955203102521</c:v>
                </c:pt>
                <c:pt idx="165">
                  <c:v>594.03435623956818</c:v>
                </c:pt>
                <c:pt idx="166">
                  <c:v>594.62327578529914</c:v>
                </c:pt>
                <c:pt idx="167">
                  <c:v>595.16217238187505</c:v>
                </c:pt>
                <c:pt idx="168">
                  <c:v>595.65094044642819</c:v>
                </c:pt>
                <c:pt idx="169">
                  <c:v>596.08947516984028</c:v>
                </c:pt>
                <c:pt idx="170">
                  <c:v>596.4776722864957</c:v>
                </c:pt>
                <c:pt idx="171">
                  <c:v>596.81542782015731</c:v>
                </c:pt>
                <c:pt idx="172">
                  <c:v>597.1026378029926</c:v>
                </c:pt>
                <c:pt idx="173">
                  <c:v>597.33919796433213</c:v>
                </c:pt>
                <c:pt idx="174">
                  <c:v>597.52500338520372</c:v>
                </c:pt>
                <c:pt idx="175">
                  <c:v>597.65994811406358</c:v>
                </c:pt>
                <c:pt idx="176">
                  <c:v>597.74392473839066</c:v>
                </c:pt>
                <c:pt idx="177">
                  <c:v>597.77682390592236</c:v>
                </c:pt>
                <c:pt idx="178">
                  <c:v>597.75853378824149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644.37684044283117</c:v>
                </c:pt>
                <c:pt idx="1">
                  <c:v>644.95585320621524</c:v>
                </c:pt>
                <c:pt idx="2">
                  <c:v>645.50242256920251</c:v>
                </c:pt>
                <c:pt idx="3">
                  <c:v>646.01543551148256</c:v>
                </c:pt>
                <c:pt idx="4">
                  <c:v>646.49367535189401</c:v>
                </c:pt>
                <c:pt idx="5">
                  <c:v>646.93583440408452</c:v>
                </c:pt>
                <c:pt idx="6">
                  <c:v>647.34052836330829</c:v>
                </c:pt>
                <c:pt idx="7">
                  <c:v>647.70631205319842</c:v>
                </c:pt>
                <c:pt idx="8">
                  <c:v>648.03169611765225</c:v>
                </c:pt>
                <c:pt idx="9">
                  <c:v>648.31516421867161</c:v>
                </c:pt>
                <c:pt idx="10">
                  <c:v>648.55519029697973</c:v>
                </c:pt>
                <c:pt idx="11">
                  <c:v>648.75025546790243</c:v>
                </c:pt>
                <c:pt idx="12">
                  <c:v>648.89886415849037</c:v>
                </c:pt>
                <c:pt idx="13">
                  <c:v>648.9995591401721</c:v>
                </c:pt>
                <c:pt idx="14">
                  <c:v>649.05093517067826</c:v>
                </c:pt>
                <c:pt idx="15">
                  <c:v>649.0516510254256</c:v>
                </c:pt>
                <c:pt idx="16">
                  <c:v>649.00043976785571</c:v>
                </c:pt>
                <c:pt idx="17">
                  <c:v>648.89611717654589</c:v>
                </c:pt>
                <c:pt idx="18">
                  <c:v>648.73758831091573</c:v>
                </c:pt>
                <c:pt idx="19">
                  <c:v>648.52385225445687</c:v>
                </c:pt>
                <c:pt idx="20">
                  <c:v>648.25400512279032</c:v>
                </c:pt>
                <c:pt idx="21">
                  <c:v>647.92724146249964</c:v>
                </c:pt>
                <c:pt idx="22">
                  <c:v>647.54285419527571</c:v>
                </c:pt>
                <c:pt idx="23">
                  <c:v>647.10023328078466</c:v>
                </c:pt>
                <c:pt idx="24">
                  <c:v>646.5988632815945</c:v>
                </c:pt>
                <c:pt idx="25">
                  <c:v>646.03832001561545</c:v>
                </c:pt>
                <c:pt idx="26">
                  <c:v>645.41826647711434</c:v>
                </c:pt>
                <c:pt idx="27">
                  <c:v>644.73844819784597</c:v>
                </c:pt>
                <c:pt idx="28">
                  <c:v>643.9986882065615</c:v>
                </c:pt>
                <c:pt idx="29">
                  <c:v>643.19888172934145</c:v>
                </c:pt>
                <c:pt idx="30">
                  <c:v>642.33899075597958</c:v>
                </c:pt>
                <c:pt idx="31">
                  <c:v>641.41903857992554</c:v>
                </c:pt>
                <c:pt idx="32">
                  <c:v>640.4391044018297</c:v>
                </c:pt>
                <c:pt idx="33">
                  <c:v>639.39931807007667</c:v>
                </c:pt>
                <c:pt idx="34">
                  <c:v>638.29985501626163</c:v>
                </c:pt>
                <c:pt idx="35">
                  <c:v>637.14093142958563</c:v>
                </c:pt>
                <c:pt idx="36">
                  <c:v>635.92279970179209</c:v>
                </c:pt>
                <c:pt idx="37">
                  <c:v>634.64574416355038</c:v>
                </c:pt>
                <c:pt idx="38">
                  <c:v>633.31007712410235</c:v>
                </c:pt>
                <c:pt idx="39">
                  <c:v>631.91613521842839</c:v>
                </c:pt>
                <c:pt idx="40">
                  <c:v>630.46427606005079</c:v>
                </c:pt>
                <c:pt idx="41">
                  <c:v>628.95487519272763</c:v>
                </c:pt>
                <c:pt idx="42">
                  <c:v>627.38832333055245</c:v>
                </c:pt>
                <c:pt idx="43">
                  <c:v>625.76502387321545</c:v>
                </c:pt>
                <c:pt idx="44">
                  <c:v>624.08539068125401</c:v>
                </c:pt>
                <c:pt idx="45">
                  <c:v>622.34984609487708</c:v>
                </c:pt>
                <c:pt idx="46">
                  <c:v>620.55881917929298</c:v>
                </c:pt>
                <c:pt idx="47">
                  <c:v>618.71274417925429</c:v>
                </c:pt>
                <c:pt idx="48">
                  <c:v>616.81205916569058</c:v>
                </c:pt>
                <c:pt idx="49">
                  <c:v>614.85720485773265</c:v>
                </c:pt>
                <c:pt idx="50">
                  <c:v>612.84862360406953</c:v>
                </c:pt>
                <c:pt idx="51">
                  <c:v>610.78675850836146</c:v>
                </c:pt>
                <c:pt idx="52">
                  <c:v>608.67205268431997</c:v>
                </c:pt>
                <c:pt idx="53">
                  <c:v>606.50494862699986</c:v>
                </c:pt>
                <c:pt idx="54">
                  <c:v>604.28588768782049</c:v>
                </c:pt>
                <c:pt idx="55">
                  <c:v>602.01530964180142</c:v>
                </c:pt>
                <c:pt idx="56">
                  <c:v>599.69365233644396</c:v>
                </c:pt>
                <c:pt idx="57">
                  <c:v>597.32135141262086</c:v>
                </c:pt>
                <c:pt idx="58">
                  <c:v>594.89884008870433</c:v>
                </c:pt>
                <c:pt idx="59">
                  <c:v>592.42654900000309</c:v>
                </c:pt>
                <c:pt idx="60">
                  <c:v>589.90490608635469</c:v>
                </c:pt>
                <c:pt idx="61">
                  <c:v>587.33433652144481</c:v>
                </c:pt>
                <c:pt idx="62">
                  <c:v>584.71526267809747</c:v>
                </c:pt>
                <c:pt idx="63">
                  <c:v>582.04810412439736</c:v>
                </c:pt>
                <c:pt idx="64">
                  <c:v>579.3332776460669</c:v>
                </c:pt>
                <c:pt idx="65">
                  <c:v>576.57119729104056</c:v>
                </c:pt>
                <c:pt idx="66">
                  <c:v>573.76227443264008</c:v>
                </c:pt>
                <c:pt idx="67">
                  <c:v>570.90691784817875</c:v>
                </c:pt>
                <c:pt idx="68">
                  <c:v>568.00553381020768</c:v>
                </c:pt>
                <c:pt idx="69">
                  <c:v>565.05852618795109</c:v>
                </c:pt>
                <c:pt idx="70">
                  <c:v>562.06629655679058</c:v>
                </c:pt>
                <c:pt idx="71">
                  <c:v>559.02924431393183</c:v>
                </c:pt>
                <c:pt idx="72">
                  <c:v>555.94776679862809</c:v>
                </c:pt>
                <c:pt idx="73">
                  <c:v>552.82225941555873</c:v>
                </c:pt>
                <c:pt idx="74">
                  <c:v>549.65311576014687</c:v>
                </c:pt>
                <c:pt idx="75">
                  <c:v>546.44072774478047</c:v>
                </c:pt>
                <c:pt idx="76">
                  <c:v>543.18548572504278</c:v>
                </c:pt>
                <c:pt idx="77">
                  <c:v>539.88777862520124</c:v>
                </c:pt>
                <c:pt idx="78">
                  <c:v>536.54799406231405</c:v>
                </c:pt>
                <c:pt idx="79">
                  <c:v>533.16651846842399</c:v>
                </c:pt>
                <c:pt idx="80">
                  <c:v>529.7437372103916</c:v>
                </c:pt>
                <c:pt idx="81">
                  <c:v>526.28003470700833</c:v>
                </c:pt>
                <c:pt idx="82">
                  <c:v>522.77579454309262</c:v>
                </c:pt>
                <c:pt idx="83">
                  <c:v>519.23139958033562</c:v>
                </c:pt>
                <c:pt idx="84">
                  <c:v>515.64723206471444</c:v>
                </c:pt>
                <c:pt idx="85">
                  <c:v>512.02367373033712</c:v>
                </c:pt>
                <c:pt idx="86">
                  <c:v>508.36110589962175</c:v>
                </c:pt>
                <c:pt idx="87">
                  <c:v>504.65990957974708</c:v>
                </c:pt>
                <c:pt idx="88">
                  <c:v>500.92046555533909</c:v>
                </c:pt>
                <c:pt idx="89">
                  <c:v>497.1431544773842</c:v>
                </c:pt>
                <c:pt idx="90">
                  <c:v>493.3283569483807</c:v>
                </c:pt>
                <c:pt idx="91">
                  <c:v>489.47645360375628</c:v>
                </c:pt>
                <c:pt idx="92">
                  <c:v>485.58782518959606</c:v>
                </c:pt>
                <c:pt idx="93">
                  <c:v>481.66285263673581</c:v>
                </c:pt>
                <c:pt idx="94">
                  <c:v>477.70191713128827</c:v>
                </c:pt>
                <c:pt idx="95">
                  <c:v>473.70540018167497</c:v>
                </c:pt>
                <c:pt idx="96">
                  <c:v>469.67368368224487</c:v>
                </c:pt>
                <c:pt idx="97">
                  <c:v>465.60714997356769</c:v>
                </c:pt>
                <c:pt idx="98">
                  <c:v>461.50618189948875</c:v>
                </c:pt>
                <c:pt idx="99">
                  <c:v>457.37116286104117</c:v>
                </c:pt>
                <c:pt idx="100">
                  <c:v>453.2024768673092</c:v>
                </c:pt>
                <c:pt idx="101">
                  <c:v>449.00050858333827</c:v>
                </c:pt>
                <c:pt idx="102">
                  <c:v>444.76564337518977</c:v>
                </c:pt>
                <c:pt idx="103">
                  <c:v>440.49826735223695</c:v>
                </c:pt>
                <c:pt idx="104">
                  <c:v>436.19876740679791</c:v>
                </c:pt>
                <c:pt idx="105">
                  <c:v>431.86753125120163</c:v>
                </c:pt>
                <c:pt idx="106">
                  <c:v>427.504947452382</c:v>
                </c:pt>
                <c:pt idx="107">
                  <c:v>423.11140546409155</c:v>
                </c:pt>
                <c:pt idx="108">
                  <c:v>418.68729565682872</c:v>
                </c:pt>
                <c:pt idx="109">
                  <c:v>414.23300934556528</c:v>
                </c:pt>
                <c:pt idx="110">
                  <c:v>409.74893881536531</c:v>
                </c:pt>
                <c:pt idx="111">
                  <c:v>405.23547734497907</c:v>
                </c:pt>
                <c:pt idx="112">
                  <c:v>400.69301922849678</c:v>
                </c:pt>
                <c:pt idx="113">
                  <c:v>396.12195979514445</c:v>
                </c:pt>
                <c:pt idx="114">
                  <c:v>391.5226954273017</c:v>
                </c:pt>
                <c:pt idx="115">
                  <c:v>386.89562357681893</c:v>
                </c:pt>
                <c:pt idx="116">
                  <c:v>382.24114277971029</c:v>
                </c:pt>
                <c:pt idx="117">
                  <c:v>377.55965266929638</c:v>
                </c:pt>
                <c:pt idx="118">
                  <c:v>372.85155398786901</c:v>
                </c:pt>
                <c:pt idx="119">
                  <c:v>368.11724859694823</c:v>
                </c:pt>
                <c:pt idx="120">
                  <c:v>363.35713948619957</c:v>
                </c:pt>
                <c:pt idx="121">
                  <c:v>358.57163078108022</c:v>
                </c:pt>
                <c:pt idx="122">
                  <c:v>353.76112774927725</c:v>
                </c:pt>
                <c:pt idx="123">
                  <c:v>348.92603680600428</c:v>
                </c:pt>
                <c:pt idx="124">
                  <c:v>344.06676551821755</c:v>
                </c:pt>
                <c:pt idx="125">
                  <c:v>339.18372260781348</c:v>
                </c:pt>
                <c:pt idx="126">
                  <c:v>334.27731795386882</c:v>
                </c:pt>
                <c:pt idx="127">
                  <c:v>329.3479625939807</c:v>
                </c:pt>
                <c:pt idx="128">
                  <c:v>324.39606872476946</c:v>
                </c:pt>
                <c:pt idx="129">
                  <c:v>319.42204970159605</c:v>
                </c:pt>
                <c:pt idx="130">
                  <c:v>314.42632003755892</c:v>
                </c:pt>
                <c:pt idx="131">
                  <c:v>309.40929540182003</c:v>
                </c:pt>
                <c:pt idx="132">
                  <c:v>304.37139261732375</c:v>
                </c:pt>
                <c:pt idx="133">
                  <c:v>299.31302965796124</c:v>
                </c:pt>
                <c:pt idx="134">
                  <c:v>294.23462564523811</c:v>
                </c:pt>
                <c:pt idx="135">
                  <c:v>289.13660084450601</c:v>
                </c:pt>
                <c:pt idx="136">
                  <c:v>284.01937666081176</c:v>
                </c:pt>
                <c:pt idx="137">
                  <c:v>278.89359442626619</c:v>
                </c:pt>
                <c:pt idx="138">
                  <c:v>273.73928145903659</c:v>
                </c:pt>
                <c:pt idx="139">
                  <c:v>268.56703933487165</c:v>
                </c:pt>
                <c:pt idx="140">
                  <c:v>263.37729396751757</c:v>
                </c:pt>
                <c:pt idx="141">
                  <c:v>258.17047238614151</c:v>
                </c:pt>
                <c:pt idx="142">
                  <c:v>252.94700273019134</c:v>
                </c:pt>
                <c:pt idx="143">
                  <c:v>247.70731424432543</c:v>
                </c:pt>
                <c:pt idx="144">
                  <c:v>242.45183727348086</c:v>
                </c:pt>
                <c:pt idx="145">
                  <c:v>237.18100325816204</c:v>
                </c:pt>
                <c:pt idx="146">
                  <c:v>231.89524473002695</c:v>
                </c:pt>
                <c:pt idx="147">
                  <c:v>226.59499530786073</c:v>
                </c:pt>
                <c:pt idx="148">
                  <c:v>221.28068969402355</c:v>
                </c:pt>
                <c:pt idx="149">
                  <c:v>215.95276367147446</c:v>
                </c:pt>
                <c:pt idx="150">
                  <c:v>210.61165410147285</c:v>
                </c:pt>
                <c:pt idx="151">
                  <c:v>205.25779892206845</c:v>
                </c:pt>
                <c:pt idx="152">
                  <c:v>199.89163714750401</c:v>
                </c:pt>
                <c:pt idx="153">
                  <c:v>194.51360886865595</c:v>
                </c:pt>
                <c:pt idx="154">
                  <c:v>189.12415525466005</c:v>
                </c:pt>
                <c:pt idx="155">
                  <c:v>183.72371855587019</c:v>
                </c:pt>
                <c:pt idx="156">
                  <c:v>178.31274210832362</c:v>
                </c:pt>
                <c:pt idx="157">
                  <c:v>172.89167033989227</c:v>
                </c:pt>
                <c:pt idx="158">
                  <c:v>167.46094877832587</c:v>
                </c:pt>
                <c:pt idx="159">
                  <c:v>162.02102406140762</c:v>
                </c:pt>
                <c:pt idx="160">
                  <c:v>156.57234394946829</c:v>
                </c:pt>
                <c:pt idx="161">
                  <c:v>151.11535734053354</c:v>
                </c:pt>
                <c:pt idx="162">
                  <c:v>145.6505142884042</c:v>
                </c:pt>
                <c:pt idx="163">
                  <c:v>140.17826602401101</c:v>
                </c:pt>
                <c:pt idx="164">
                  <c:v>134.69906498041627</c:v>
                </c:pt>
                <c:pt idx="165">
                  <c:v>129.21336482188934</c:v>
                </c:pt>
                <c:pt idx="166">
                  <c:v>123.7216204775267</c:v>
                </c:pt>
                <c:pt idx="167">
                  <c:v>118.22428817995353</c:v>
                </c:pt>
                <c:pt idx="168">
                  <c:v>112.72182550971027</c:v>
                </c:pt>
                <c:pt idx="169">
                  <c:v>107.21469144600621</c:v>
                </c:pt>
                <c:pt idx="170">
                  <c:v>101.70334642462143</c:v>
                </c:pt>
                <c:pt idx="171">
                  <c:v>96.188252403838533</c:v>
                </c:pt>
                <c:pt idx="172">
                  <c:v>90.669872939421765</c:v>
                </c:pt>
                <c:pt idx="173">
                  <c:v>85.14867326980081</c:v>
                </c:pt>
                <c:pt idx="174">
                  <c:v>79.625120412800669</c:v>
                </c:pt>
                <c:pt idx="175">
                  <c:v>74.099683275457068</c:v>
                </c:pt>
                <c:pt idx="176">
                  <c:v>68.572832778709753</c:v>
                </c:pt>
                <c:pt idx="177">
                  <c:v>63.045041999052529</c:v>
                </c:pt>
                <c:pt idx="178">
                  <c:v>57.516786329568049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9-4D72-BB7D-F0ED7F92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717"/>
          <c:min val="7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
<Relationships xmlns="http://schemas.openxmlformats.org/package/2006/relationships">
    <Relationship Target="../charts/chart1.xml" Type="http://schemas.openxmlformats.org/officeDocument/2006/relationships/chart" Id="rId3"/>
    <Relationship Target="../media/image2.png" Type="http://schemas.openxmlformats.org/officeDocument/2006/relationships/image" Id="rId2"/>
    <Relationship Target="../media/image1.png" Type="http://schemas.openxmlformats.org/officeDocument/2006/relationships/image" Id="rId1"/>
    <Relationship Target="../media/image6.png" Type="http://schemas.openxmlformats.org/officeDocument/2006/relationships/image" Id="rId6"/>
    <Relationship Target="../media/image5.png" Type="http://schemas.openxmlformats.org/officeDocument/2006/relationships/image" Id="rId5"/>
    <Relationship Target="#' '!A1" Type="http://schemas.openxmlformats.org/officeDocument/2006/relationships/hyperlink" Id="rId4"/>
</Relationships>

</file>

<file path=xl/drawings/_rels/drawing2.xml.rels><?xml version="1.0" encoding="UTF-8" standalone="yes"?>
<Relationships xmlns="http://schemas.openxmlformats.org/package/2006/relationships">
    <Relationship Target="../media/image8.png" Type="http://schemas.openxmlformats.org/officeDocument/2006/relationships/image" Id="rId3"/>
    <Relationship Target="../media/image7.png" Type="http://schemas.openxmlformats.org/officeDocument/2006/relationships/image" Id="rId2"/>
    <Relationship Target="../media/image2.png" Type="http://schemas.openxmlformats.org/officeDocument/2006/relationships/image" Id="rId1"/>
    <Relationship Target="../media/image10.png" Type="http://schemas.openxmlformats.org/officeDocument/2006/relationships/image" Id="rId6"/>
    <Relationship Target="#Start!A1" Type="http://schemas.openxmlformats.org/officeDocument/2006/relationships/hyperlink" Id="rId5"/>
    <Relationship Target="../media/image9.png" Type="http://schemas.openxmlformats.org/officeDocument/2006/relationships/image" Id="rId4"/>
</Relationships>

</file>

<file path=xl/drawings/_rels/drawing3.xml.rels><?xml version="1.0" encoding="UTF-8" standalone="yes"?>
<Relationships xmlns="http://schemas.openxmlformats.org/package/2006/relationships">
    <Relationship Target="../charts/chart2.xml" Type="http://schemas.openxmlformats.org/officeDocument/2006/relationships/chart" Id="rId1"/>
</Relationships>

</file>

<file path=xl/drawings/_rels/drawing4.xml.rels><?xml version="1.0" encoding="UTF-8" standalone="yes"?>
<Relationships xmlns="http://schemas.openxmlformats.org/package/2006/relationships">
    <Relationship Target="../charts/chart5.xml" Type="http://schemas.openxmlformats.org/officeDocument/2006/relationships/chart" Id="rId3"/>
    <Relationship Target="../charts/chart4.xml" Type="http://schemas.openxmlformats.org/officeDocument/2006/relationships/chart" Id="rId2"/>
    <Relationship Target="../charts/chart3.xml" Type="http://schemas.openxmlformats.org/officeDocument/2006/relationships/chart" Id="rId1"/>
    <Relationship Target="../media/image11.png" Type="http://schemas.openxmlformats.org/officeDocument/2006/relationships/image" Id="rId4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270429</xdr:colOff>
      <xdr:row>1</xdr:row>
      <xdr:rowOff>12010</xdr:rowOff>
    </xdr:from>
    <xdr:to>
      <xdr:col>8</xdr:col>
      <xdr:colOff>505390</xdr:colOff>
      <xdr:row>1</xdr:row>
      <xdr:rowOff>228151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446A55-7E68-8884-5E60-784D4740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168" y="252206"/>
          <a:ext cx="228611" cy="216141"/>
        </a:xfrm>
        <a:prstGeom prst="rect">
          <a:avLst/>
        </a:prstGeom>
      </xdr:spPr>
    </xdr:pic>
    <xdr:clientData/>
  </xdr:twoCellAnchor>
  <xdr:twoCellAnchor editAs="absolute">
    <xdr:from>
      <xdr:col>7</xdr:col>
      <xdr:colOff>1244875</xdr:colOff>
      <xdr:row>0</xdr:row>
      <xdr:rowOff>200854</xdr:rowOff>
    </xdr:from>
    <xdr:to>
      <xdr:col>7</xdr:col>
      <xdr:colOff>1602355</xdr:colOff>
      <xdr:row>2</xdr:row>
      <xdr:rowOff>84604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12431CE-5371-2151-D3B2-788BB12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723" y="200854"/>
          <a:ext cx="361621" cy="364141"/>
        </a:xfrm>
        <a:prstGeom prst="rect">
          <a:avLst/>
        </a:prstGeom>
      </xdr:spPr>
    </xdr:pic>
    <xdr:clientData/>
  </xdr:twoCellAnchor>
  <xdr:twoCellAnchor editAs="absolute">
    <xdr:from>
      <xdr:col>11</xdr:col>
      <xdr:colOff>19094</xdr:colOff>
      <xdr:row>3</xdr:row>
      <xdr:rowOff>20505</xdr:rowOff>
    </xdr:from>
    <xdr:to>
      <xdr:col>17</xdr:col>
      <xdr:colOff>387351</xdr:colOff>
      <xdr:row>26</xdr:row>
      <xdr:rowOff>228600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34EE277-0D86-4558-A6C3-8DEC311E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285485</xdr:colOff>
      <xdr:row>18</xdr:row>
      <xdr:rowOff>12689</xdr:rowOff>
    </xdr:from>
    <xdr:to>
      <xdr:col>8</xdr:col>
      <xdr:colOff>507835</xdr:colOff>
      <xdr:row>18</xdr:row>
      <xdr:rowOff>227631</xdr:rowOff>
    </xdr:to>
    <xdr:pic>
      <xdr:nvPicPr>
        <xdr:cNvPr id="3" name="Grafik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A82B42-7104-B0D7-4552-6B6D0BB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285" y="4060814"/>
          <a:ext cx="216000" cy="21494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0</xdr:rowOff>
    </xdr:from>
    <xdr:to>
      <xdr:col>5</xdr:col>
      <xdr:colOff>1783918</xdr:colOff>
      <xdr:row>26</xdr:row>
      <xdr:rowOff>66194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CB6F3BD-8981-4AE1-AEC4-12CAED500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" t="860" r="2044" b="1567"/>
        <a:stretch/>
      </xdr:blipFill>
      <xdr:spPr>
        <a:xfrm>
          <a:off x="228600" y="714375"/>
          <a:ext cx="4311218" cy="55398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408462</xdr:colOff>
      <xdr:row>0</xdr:row>
      <xdr:rowOff>197679</xdr:rowOff>
    </xdr:from>
    <xdr:to>
      <xdr:col>3</xdr:col>
      <xdr:colOff>770083</xdr:colOff>
      <xdr:row>2</xdr:row>
      <xdr:rowOff>87779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8CB06E-66BD-4971-BA63-B5CDA2D3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150" y="200854"/>
          <a:ext cx="361621" cy="36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2340000</xdr:colOff>
      <xdr:row>6</xdr:row>
      <xdr:rowOff>50380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4B0F9B-C728-4ECC-978B-877CE8D9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" r="4"/>
        <a:stretch/>
      </xdr:blipFill>
      <xdr:spPr>
        <a:xfrm>
          <a:off x="190500" y="1343026"/>
          <a:ext cx="2340000" cy="282532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5</xdr:row>
      <xdr:rowOff>0</xdr:rowOff>
    </xdr:from>
    <xdr:to>
      <xdr:col>5</xdr:col>
      <xdr:colOff>2339999</xdr:colOff>
      <xdr:row>5</xdr:row>
      <xdr:rowOff>2711594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E5E89F3-601B-4A12-834F-DD10BC13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" r="128"/>
        <a:stretch/>
      </xdr:blipFill>
      <xdr:spPr>
        <a:xfrm>
          <a:off x="5295899" y="1343025"/>
          <a:ext cx="2340000" cy="27084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2340000</xdr:colOff>
      <xdr:row>5</xdr:row>
      <xdr:rowOff>2703655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E4944E0-4A83-493C-8452-7F774F3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" r="41"/>
        <a:stretch/>
      </xdr:blipFill>
      <xdr:spPr>
        <a:xfrm>
          <a:off x="2743200" y="1343025"/>
          <a:ext cx="2340000" cy="27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</xdr:col>
      <xdr:colOff>372700</xdr:colOff>
      <xdr:row>2</xdr:row>
      <xdr:rowOff>29800</xdr:rowOff>
    </xdr:to>
    <xdr:pic>
      <xdr:nvPicPr>
        <xdr:cNvPr id="5" name="Grafi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145D70-AE22-1463-6511-6F02C498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2875"/>
          <a:ext cx="3600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9</xdr:row>
      <xdr:rowOff>171450</xdr:rowOff>
    </xdr:from>
    <xdr:to>
      <xdr:col>4</xdr:col>
      <xdr:colOff>1568450</xdr:colOff>
      <xdr:row>29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CEA50B-F253-4428-A970-47AE09E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16248</xdr:colOff>
      <xdr:row>9</xdr:row>
      <xdr:rowOff>1120</xdr:rowOff>
    </xdr:from>
    <xdr:to>
      <xdr:col>23</xdr:col>
      <xdr:colOff>316221</xdr:colOff>
      <xdr:row>31</xdr:row>
      <xdr:rowOff>1120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4DAD46B-A90E-466E-9A79-9AC20656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9525</xdr:colOff>
      <xdr:row>31</xdr:row>
      <xdr:rowOff>180602</xdr:rowOff>
    </xdr:from>
    <xdr:to>
      <xdr:col>18</xdr:col>
      <xdr:colOff>76200</xdr:colOff>
      <xdr:row>54</xdr:row>
      <xdr:rowOff>174428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632BD85-D2B6-413D-A7A1-FDD53609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92635</xdr:colOff>
      <xdr:row>32</xdr:row>
      <xdr:rowOff>1681</xdr:rowOff>
    </xdr:from>
    <xdr:to>
      <xdr:col>23</xdr:col>
      <xdr:colOff>330200</xdr:colOff>
      <xdr:row>54</xdr:row>
      <xdr:rowOff>178059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96F1F5C-E791-48BD-A28D-3792ED67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19051</xdr:colOff>
      <xdr:row>9</xdr:row>
      <xdr:rowOff>28575</xdr:rowOff>
    </xdr:from>
    <xdr:to>
      <xdr:col>10</xdr:col>
      <xdr:colOff>535408</xdr:colOff>
      <xdr:row>33</xdr:row>
      <xdr:rowOff>0</xdr:rowOff>
    </xdr:to>
    <xdr:pic>
      <xdr:nvPicPr>
        <xdr:cNvPr id="6" name="Grafik 5" descr="Ein Bild, das Diagramm, Screenshot, Reihe enthält.&#10;&#10;Automatisch generierte Beschreibung">
          <a:extLst>
            <a:ext uri="{FF2B5EF4-FFF2-40B4-BE49-F238E27FC236}">
              <a16:creationId xmlns:a16="http://schemas.microsoft.com/office/drawing/2014/main" id="{5DAA287A-14D8-F8F9-4997-4C854C5AC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857375"/>
          <a:ext cx="4459707" cy="4924425"/>
        </a:xfrm>
        <a:prstGeom prst="rect">
          <a:avLst/>
        </a:prstGeom>
        <a:noFill/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VZUG C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A9767"/>
      </a:accent1>
      <a:accent2>
        <a:srgbClr val="B6B09C"/>
      </a:accent2>
      <a:accent3>
        <a:srgbClr val="8E8E89"/>
      </a:accent3>
      <a:accent4>
        <a:srgbClr val="443635"/>
      </a:accent4>
      <a:accent5>
        <a:srgbClr val="00376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
    <Relationship Target="../drawings/drawing1.xml" Type="http://schemas.openxmlformats.org/officeDocument/2006/relationships/drawing" Id="rId2"/>
    <Relationship Target="../printerSettings/printerSettings1.bin" Type="http://schemas.openxmlformats.org/officeDocument/2006/relationships/printerSettings" Id="rId1"/>
</Relationships>

</file>

<file path=xl/worksheets/_rels/sheet2.xml.rels><?xml version="1.0" encoding="UTF-8" standalone="yes"?>
<Relationships xmlns="http://schemas.openxmlformats.org/package/2006/relationships">
    <Relationship Target="../drawings/drawing2.xml" Type="http://schemas.openxmlformats.org/officeDocument/2006/relationships/drawing" Id="rId2"/>
    <Relationship Target="../printerSettings/printerSettings2.bin" Type="http://schemas.openxmlformats.org/officeDocument/2006/relationships/printerSettings" Id="rId1"/>
</Relationships>

</file>

<file path=xl/worksheets/_rels/sheet3.xml.rels><?xml version="1.0" encoding="UTF-8" standalone="yes"?>
<Relationships xmlns="http://schemas.openxmlformats.org/package/2006/relationships">
    <Relationship Target="../printerSettings/printerSettings3.bin" Type="http://schemas.openxmlformats.org/officeDocument/2006/relationships/printerSettings" Id="rId1"/>
</Relationships>

</file>

<file path=xl/worksheets/_rels/sheet4.xml.rels><?xml version="1.0" encoding="UTF-8" standalone="yes"?>
<Relationships xmlns="http://schemas.openxmlformats.org/package/2006/relationships">
    <Relationship Target="../printerSettings/printerSettings4.bin" Type="http://schemas.openxmlformats.org/officeDocument/2006/relationships/printerSettings" Id="rId1"/>
</Relationships>

</file>

<file path=xl/worksheets/_rels/sheet5.xml.rels><?xml version="1.0" encoding="UTF-8" standalone="yes"?>
<Relationships xmlns="http://schemas.openxmlformats.org/package/2006/relationships">
    <Relationship Target="../printerSettings/printerSettings5.bin" Type="http://schemas.openxmlformats.org/officeDocument/2006/relationships/printerSettings" Id="rId1"/>
</Relationships>

</file>

<file path=xl/worksheets/_rels/sheet6.xml.rels><?xml version="1.0" encoding="UTF-8" standalone="yes"?>
<Relationships xmlns="http://schemas.openxmlformats.org/package/2006/relationships">
    <Relationship Target="../printerSettings/printerSettings6.bin" Type="http://schemas.openxmlformats.org/officeDocument/2006/relationships/printerSettings" Id="rId1"/>
</Relationships>

</file>

<file path=xl/worksheets/_rels/sheet7.xml.rels><?xml version="1.0" encoding="UTF-8" standalone="yes"?>
<Relationships xmlns="http://schemas.openxmlformats.org/package/2006/relationships">
    <Relationship Target="../drawings/drawing3.xml" Type="http://schemas.openxmlformats.org/officeDocument/2006/relationships/drawing" Id="rId2"/>
    <Relationship Target="../printerSettings/printerSettings7.bin" Type="http://schemas.openxmlformats.org/officeDocument/2006/relationships/printerSettings" Id="rId1"/>
</Relationships>

</file>

<file path=xl/worksheets/_rels/sheet8.xml.rels><?xml version="1.0" encoding="UTF-8" standalone="yes"?>
<Relationships xmlns="http://schemas.openxmlformats.org/package/2006/relationships">
    <Relationship Target="../drawings/drawing4.xml" Type="http://schemas.openxmlformats.org/officeDocument/2006/relationships/drawing" Id="rId2"/>
    <Relationship Target="../printerSettings/printerSettings8.bin" Type="http://schemas.openxmlformats.org/officeDocument/2006/relationships/printerSettings" Id="rId1"/>
</Relationships>

</file>

<file path=xl/worksheets/_rels/sheet9.xml.rels><?xml version="1.0" encoding="UTF-8" standalone="yes"?>
<Relationships xmlns="http://schemas.openxmlformats.org/package/2006/relationships">
    <Relationship Target="../printerSettings/printerSettings9.bin" Type="http://schemas.openxmlformats.org/officeDocument/2006/relationships/printerSettings" Id="rId1"/>
</Relationships>
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r:uid="{DBFC5A4D-3424-41C5-BEA9-818B1B7D0467}">
  <sheetPr codeName="Tabelle1"/>
  <dimension ref="B1:P34"/>
  <sheetViews>
    <sheetView tabSelected="true" workbookViewId="0">
      <selection activeCell="J2" sqref="J2"/>
    </sheetView>
  </sheetViews>
  <sheetFormatPr baseColWidth="10" defaultColWidth="10.81640625" defaultRowHeight="12.5"/>
  <cols>
    <col min="1" max="1" width="2.81640625" style="43" customWidth="true"/>
    <col min="2" max="2" width="4.26953125" style="43" customWidth="true"/>
    <col min="3" max="4" width="12.54296875" style="43" customWidth="true"/>
    <col min="5" max="5" width="7.1796875" style="43" customWidth="true"/>
    <col min="6" max="6" width="26.81640625" style="43" customWidth="true"/>
    <col min="7" max="7" width="2.54296875" style="43" customWidth="true"/>
    <col min="8" max="8" width="32.81640625" style="43" customWidth="true"/>
    <col min="9" max="9" width="8.0" style="43" customWidth="true"/>
    <col min="10" max="10" width="14.0" style="44" bestFit="true" customWidth="true"/>
    <col min="11" max="11" width="2.81640625" style="43" customWidth="true"/>
    <col min="12" max="19" width="10.81640625" style="43"/>
    <col min="20" max="20" width="12.26953125" style="43" bestFit="true" customWidth="true"/>
    <col min="21" max="16384" width="10.81640625" style="43"/>
  </cols>
  <sheetData>
    <row r="1" spans="2:10" s="40" customFormat="true" ht="18.75" customHeight="true" thickBot="true">
      <c r="J1" s="42"/>
    </row>
    <row r="2" spans="2:10" s="40" customFormat="true" ht="18.75" customHeight="true" thickBot="true">
      <c r="B2" s="46" t="str">
        <f>'Auswahlfelder und Texte'!H58</f>
        <v>Berechnung Geschirrspülertür</v>
      </c>
      <c r="F2" s="42"/>
      <c r="J2" s="37" t="s">
        <v>29</v>
      </c>
    </row>
    <row r="3" spans="2:10" s="40" customFormat="true" ht="18.75" customHeight="true" thickBot="true">
      <c r="J3" s="42"/>
    </row>
    <row r="4" spans="2:10" s="40" customFormat="true" ht="18.75" customHeight="true" thickBot="true">
      <c r="H4" s="126" t="str">
        <f>'Auswahlfelder und Texte'!H59</f>
        <v>Geschirrspüler</v>
      </c>
      <c r="I4" s="126"/>
      <c r="J4" s="126"/>
    </row>
    <row r="5" spans="2:10" s="40" customFormat="true" ht="18.75" customHeight="true" thickBot="true">
      <c r="H5" s="38" t="str">
        <f>'Auswahlfelder und Texte'!H26</f>
        <v>Breitennorm</v>
      </c>
      <c r="I5" s="38"/>
      <c r="J5" s="37"/>
    </row>
    <row r="6" spans="2:10" s="40" customFormat="true" ht="18.75" customHeight="true" thickBot="true">
      <c r="H6" s="38" t="str">
        <f>'Auswahlfelder und Texte'!H31</f>
        <v>Grösse</v>
      </c>
      <c r="I6" s="38"/>
      <c r="J6" s="37"/>
    </row>
    <row r="7" spans="2:10" s="40" customFormat="true" ht="18.75" customHeight="true" thickBot="true"/>
    <row r="8" spans="2:10" s="40" customFormat="true" ht="18.75" customHeight="true" thickBot="true">
      <c r="H8" s="126" t="str">
        <f>'Auswahlfelder und Texte'!H60</f>
        <v>Einbau</v>
      </c>
      <c r="I8" s="126"/>
      <c r="J8" s="126"/>
    </row>
    <row r="9" spans="2:10" s="40" customFormat="true" ht="18.75" customHeight="true" thickBot="true">
      <c r="H9" s="38" t="str">
        <f>'Auswahlfelder und Texte'!H63</f>
        <v>Nischenhöhe</v>
      </c>
      <c r="I9" s="47" t="s">
        <v>1</v>
      </c>
      <c r="J9" s="37"/>
    </row>
    <row r="10" spans="2:10" s="40" customFormat="true" ht="18.75" customHeight="true" thickBot="true">
      <c r="H10" s="38" t="str">
        <f>'Auswahlfelder und Texte'!H61</f>
        <v>Höhe Sockelblende</v>
      </c>
      <c r="I10" s="47" t="s">
        <v>2</v>
      </c>
      <c r="J10" s="37"/>
    </row>
    <row r="11" spans="2:10" s="40" customFormat="true" ht="18.75" customHeight="true" thickBot="true">
      <c r="H11" s="38" t="str">
        <f>'Auswahlfelder und Texte'!H62</f>
        <v>Rücksprung</v>
      </c>
      <c r="I11" s="47" t="s">
        <v>3</v>
      </c>
      <c r="J11" s="37"/>
    </row>
    <row r="12" spans="2:10" s="40" customFormat="true" ht="18.75" customHeight="true" thickBot="true"/>
    <row r="13" spans="2:10" s="40" customFormat="true" ht="18.75" customHeight="true" thickBot="true">
      <c r="H13" s="126" t="str">
        <f>'Auswahlfelder und Texte'!H64</f>
        <v>Dekor</v>
      </c>
      <c r="I13" s="126"/>
      <c r="J13" s="126"/>
    </row>
    <row r="14" spans="2:10" s="40" customFormat="true" ht="18.75" customHeight="true" thickBot="true">
      <c r="H14" s="38" t="str">
        <f>'Auswahlfelder und Texte'!H68</f>
        <v>Länge</v>
      </c>
      <c r="I14" s="47" t="s">
        <v>4</v>
      </c>
      <c r="J14" s="37"/>
    </row>
    <row r="15" spans="2:10" s="40" customFormat="true" ht="18.75" customHeight="true" thickBot="true">
      <c r="H15" s="38" t="str">
        <f>'Auswahlfelder und Texte'!H69</f>
        <v>Abstand zu Boden</v>
      </c>
      <c r="I15" s="47" t="s">
        <v>5</v>
      </c>
      <c r="J15" s="39">
        <f>J9-J18-J14</f>
        <v>-4.5</v>
      </c>
    </row>
    <row r="16" spans="2:10" s="40" customFormat="true" ht="18.75" customHeight="true" thickBot="true">
      <c r="H16" s="38" t="str">
        <f>'Auswahlfelder und Texte'!H67</f>
        <v>Überstand oben</v>
      </c>
      <c r="I16" s="47" t="s">
        <v>6</v>
      </c>
      <c r="J16" s="37"/>
    </row>
    <row r="17" spans="2:16" s="40" customFormat="true" ht="18.75" customHeight="true" thickBot="true">
      <c r="H17" s="38" t="str">
        <f>'Auswahlfelder und Texte'!H70</f>
        <v>Dicke</v>
      </c>
      <c r="I17" s="47" t="s">
        <v>7</v>
      </c>
      <c r="J17" s="37"/>
    </row>
    <row r="18" spans="2:16" s="40" customFormat="true" ht="18.75" customHeight="true" thickBot="true">
      <c r="H18" s="38" t="str">
        <f>'Auswahlfelder und Texte'!H71</f>
        <v>Spaltmass oben</v>
      </c>
      <c r="I18" s="47" t="s">
        <v>566</v>
      </c>
      <c r="J18" s="39">
        <f>IF(J16&gt;=1.5,3,4.5)</f>
        <v>4.5</v>
      </c>
    </row>
    <row r="19" spans="2:16" s="40" customFormat="true" ht="18.75" customHeight="true" thickBot="true">
      <c r="H19" s="38" t="str">
        <f>'Auswahlfelder und Texte'!H36</f>
        <v>Dekortyp</v>
      </c>
      <c r="I19" s="47"/>
      <c r="J19" s="37"/>
    </row>
    <row r="20" spans="2:16" s="40" customFormat="true" ht="18.75" customHeight="true" thickBot="true">
      <c r="H20" s="38" t="str">
        <f>'Auswahlfelder und Texte'!H72</f>
        <v>Gewicht</v>
      </c>
      <c r="I20" s="47" t="s">
        <v>8</v>
      </c>
      <c r="J20" s="37"/>
    </row>
    <row r="21" spans="2:16" s="40" customFormat="true" ht="18.75" customHeight="true" thickBot="true"/>
    <row r="22" spans="2:16" s="40" customFormat="true" ht="18.75" customHeight="true" thickBot="true">
      <c r="H22" s="127" t="str">
        <f>'Auswahlfelder und Texte'!H41</f>
        <v>Empfohlene Federn</v>
      </c>
      <c r="I22" s="127"/>
      <c r="J22" s="127"/>
      <c r="N22" s="45"/>
      <c r="P22" s="42"/>
    </row>
    <row r="23" spans="2:16" s="40" customFormat="true" ht="18.75" customHeight="true" thickBot="true">
      <c r="H23" s="123" t="str">
        <f>IF(AND(COUNTA(J5:J6,J14,J16:J17,J19:J20)=7,AND('Auswahlfelder und Texte'!B17:B19)),'Auswahlfelder und Texte'!E10,'Auswahlfelder und Texte'!H79)</f>
        <v>Eingaben unvollständig</v>
      </c>
      <c r="I23" s="124"/>
      <c r="J23" s="125"/>
      <c r="P23" s="41"/>
    </row>
    <row r="24" spans="2:16" s="40" customFormat="true" ht="18.75" customHeight="true" thickBot="true">
      <c r="P24" s="41"/>
    </row>
    <row r="25" spans="2:16" s="40" customFormat="true" ht="18.75" customHeight="true" thickBot="true">
      <c r="H25" s="127" t="str">
        <f>'Auswahlfelder und Texte'!H60</f>
        <v>Einbau</v>
      </c>
      <c r="I25" s="127"/>
      <c r="J25" s="127"/>
      <c r="P25" s="41"/>
    </row>
    <row r="26" spans="2:16" s="40" customFormat="true" ht="18.75" customHeight="true" thickBot="true">
      <c r="H26" s="123" t="str">
        <f>IF(AND(COUNTA(J6,J9:J11,J14,J16:J17)=7,'Auswahlfelder und Texte'!B18),'Auswahlfelder und Texte'!E11,'Auswahlfelder und Texte'!H79)</f>
        <v>Eingaben unvollständig</v>
      </c>
      <c r="I26" s="124"/>
      <c r="J26" s="125"/>
      <c r="P26" s="41"/>
    </row>
    <row r="27" spans="2:16" s="40" customFormat="true" ht="18.75" customHeight="true" thickBot="true">
      <c r="B27" s="68" t="s">
        <v>583</v>
      </c>
      <c r="H27" s="123" t="str">
        <f>IF(AND(COUNTA(J6,J9:J11,J14,J16:J17)=7,'Auswahlfelder und Texte'!B18),'Auswahlfelder und Texte'!E12,"")</f>
        <v/>
      </c>
      <c r="I27" s="124"/>
      <c r="J27" s="125"/>
      <c r="P27" s="42"/>
    </row>
    <row r="28" spans="2:16" s="40" customFormat="true" ht="18.75" customHeight="true">
      <c r="P28" s="42"/>
    </row>
    <row r="29" spans="2:16" ht="18.75" customHeight="true">
      <c r="H29" s="40"/>
      <c r="I29" s="40"/>
      <c r="J29" s="40"/>
    </row>
    <row r="30" spans="2:16" ht="18.75" customHeight="true"/>
    <row r="31" spans="2:16" ht="18.75" customHeight="true"/>
    <row r="32" spans="2:16" ht="18.75" customHeight="true"/>
    <row r="33" ht="18.75" customHeight="true"/>
    <row r="34" ht="18.75" customHeight="true"/>
  </sheetData>
  <sheetProtection algorithmName="SHA-512" hashValue="bt8eIQENmfWF4gvFqnt2peKiP2WKXLQTknQ4NOfnRd/PYZmYEmc6J9bKqzg4JJRYPWtl6R3mA6slGOp7PO1wPA==" saltValue="MwGdtl22uQzddt+oXP0Pag==" spinCount="100000" sheet="true" objects="true" scenarios="true" selectLockedCells="true"/>
  <mergeCells count="8">
    <mergeCell ref="H27:J27"/>
    <mergeCell ref="H26:J26"/>
    <mergeCell ref="H13:J13"/>
    <mergeCell ref="H8:J8"/>
    <mergeCell ref="H4:J4"/>
    <mergeCell ref="H22:J22"/>
    <mergeCell ref="H25:J25"/>
    <mergeCell ref="H23:J23"/>
  </mergeCells>
  <conditionalFormatting sqref="H23:J23">
    <cfRule type="cellIs" dxfId="5" priority="6" operator="equal">
      <formula>KeineFedern</formula>
    </cfRule>
  </conditionalFormatting>
  <conditionalFormatting sqref="H26:J27">
    <cfRule type="cellIs" dxfId="4" priority="4" operator="equal">
      <formula>KollisionSockelblende</formula>
    </cfRule>
    <cfRule type="cellIs" dxfId="3" priority="5" operator="equal">
      <formula>KollisionGerätesockel</formula>
    </cfRule>
  </conditionalFormatting>
  <conditionalFormatting sqref="J5">
    <cfRule type="expression" dxfId="2" priority="3">
      <formula>NOT(Breitennorm_Sprache_korrekt)</formula>
    </cfRule>
  </conditionalFormatting>
  <conditionalFormatting sqref="J6">
    <cfRule type="expression" dxfId="1" priority="2">
      <formula>NOT(Grösse_Sprache_korrekt)</formula>
    </cfRule>
  </conditionalFormatting>
  <conditionalFormatting sqref="J19">
    <cfRule type="expression" dxfId="0" priority="1">
      <formula>NOT(Dekortyp_Sprache_korrekt)</formula>
    </cfRule>
  </conditionalFormatting>
  <dataValidations count="5">
    <dataValidation type="list" allowBlank="true" showInputMessage="true" showErrorMessage="true" sqref="J6">
      <formula1>Grösse</formula1>
    </dataValidation>
    <dataValidation type="list" allowBlank="true" showInputMessage="true" showErrorMessage="true" sqref="J5">
      <formula1>Breitennorm</formula1>
    </dataValidation>
    <dataValidation type="list" allowBlank="true" showInputMessage="true" showErrorMessage="true" sqref="J19">
      <formula1>Dekortyp</formula1>
    </dataValidation>
    <dataValidation type="list" allowBlank="true" showInputMessage="true" showErrorMessage="true" sqref="J2">
      <formula1>Sprache</formula1>
    </dataValidation>
    <dataValidation type="decimal" operator="greaterThanOrEqual" allowBlank="true" showInputMessage="true" showErrorMessage="true" sqref="J9:J11 J14 J20 J16:J18">
      <formula1>0</formula1>
    </dataValidation>
  </dataValidations>
  <pageMargins left="0.0" right="0.0" top="0.0" bottom="0.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1502-FD74-42A7-A27F-8C241026677D}">
  <sheetPr codeName="Tabelle8"/>
  <dimension ref="B1:M29"/>
  <sheetViews>
    <sheetView workbookViewId="0">
      <selection activeCell="I1" sqref="I1"/>
    </sheetView>
  </sheetViews>
  <sheetFormatPr baseColWidth="10" defaultColWidth="10.81640625" defaultRowHeight="12.5" x14ac:dyDescent="0.25"/>
  <cols>
    <col min="1" max="1" width="2.81640625" style="43" customWidth="1"/>
    <col min="2" max="2" width="35.7265625" style="43" customWidth="1"/>
    <col min="3" max="3" width="2.54296875" style="43" customWidth="1"/>
    <col min="4" max="4" width="35.7265625" style="43" customWidth="1"/>
    <col min="5" max="5" width="2.54296875" style="43" customWidth="1"/>
    <col min="6" max="6" width="35.7265625" style="43" customWidth="1"/>
    <col min="7" max="7" width="2.54296875" style="43" customWidth="1"/>
    <col min="8" max="8" width="2.81640625" style="43" customWidth="1"/>
    <col min="9" max="16384" width="10.81640625" style="43"/>
  </cols>
  <sheetData>
    <row r="1" spans="2:13" s="40" customFormat="1" ht="18.75" customHeight="1" x14ac:dyDescent="0.35"/>
    <row r="2" spans="2:13" s="40" customFormat="1" ht="18.75" customHeight="1" x14ac:dyDescent="0.35">
      <c r="B2" s="53" t="str">
        <f>'Auswahlfelder und Texte'!H36</f>
        <v>Dekortyp</v>
      </c>
      <c r="D2" s="42"/>
      <c r="E2" s="42"/>
      <c r="F2" s="42"/>
    </row>
    <row r="3" spans="2:13" s="40" customFormat="1" ht="18.75" customHeight="1" thickBot="1" x14ac:dyDescent="0.4">
      <c r="B3" s="52"/>
    </row>
    <row r="4" spans="2:13" s="40" customFormat="1" ht="18.75" customHeight="1" thickBot="1" x14ac:dyDescent="0.4">
      <c r="B4" s="51" t="str">
        <f>'Auswahlfelder und Texte'!H37</f>
        <v>Homogen</v>
      </c>
      <c r="D4" s="128" t="str">
        <f>'Auswahlfelder und Texte'!H38</f>
        <v>Nicht homogen</v>
      </c>
      <c r="E4" s="129"/>
      <c r="F4" s="130"/>
    </row>
    <row r="5" spans="2:13" s="40" customFormat="1" ht="41.15" customHeight="1" thickBot="1" x14ac:dyDescent="0.4">
      <c r="B5" s="49" t="str">
        <f>'Auswahlfelder und Texte'!H76</f>
        <v>Gleichmässiges Dekor, z.B. beschichtete Spanplatte</v>
      </c>
      <c r="C5" s="50"/>
      <c r="D5" s="49" t="str">
        <f>'Auswahlfelder und Texte'!H77</f>
        <v>Dekor aus mehreren Elementen, z.B. Glas auf Spanplatte</v>
      </c>
      <c r="E5" s="49"/>
      <c r="F5" s="49" t="str">
        <f>'Auswahlfelder und Texte'!H78</f>
        <v>Aufgedoppeltes Dekor mit eingelassener Griffleiste, innen ausgespart</v>
      </c>
      <c r="G5" s="50"/>
    </row>
    <row r="6" spans="2:13" s="40" customFormat="1" ht="218.25" customHeight="1" thickBot="1" x14ac:dyDescent="0.4">
      <c r="B6" s="48"/>
      <c r="D6" s="48"/>
      <c r="E6" s="48"/>
      <c r="F6" s="48"/>
    </row>
    <row r="7" spans="2:13" s="40" customFormat="1" ht="18.75" customHeight="1" x14ac:dyDescent="0.25">
      <c r="B7" s="43"/>
      <c r="C7" s="43"/>
      <c r="D7" s="43"/>
      <c r="E7" s="43"/>
      <c r="F7" s="43"/>
    </row>
    <row r="8" spans="2:13" s="40" customFormat="1" ht="18.75" customHeight="1" x14ac:dyDescent="0.25">
      <c r="B8" s="43"/>
      <c r="C8" s="43"/>
      <c r="D8" s="43"/>
      <c r="E8" s="43"/>
      <c r="F8" s="43"/>
    </row>
    <row r="9" spans="2:13" s="40" customFormat="1" ht="18.75" customHeight="1" x14ac:dyDescent="0.25">
      <c r="B9" s="43"/>
      <c r="C9" s="43"/>
      <c r="D9" s="43"/>
      <c r="E9" s="43"/>
      <c r="F9" s="43"/>
    </row>
    <row r="10" spans="2:13" s="40" customFormat="1" ht="18.75" customHeight="1" x14ac:dyDescent="0.25">
      <c r="B10" s="43"/>
      <c r="C10" s="43"/>
      <c r="D10" s="43"/>
      <c r="E10" s="43"/>
      <c r="F10" s="43"/>
    </row>
    <row r="11" spans="2:13" s="40" customFormat="1" ht="18.75" customHeight="1" x14ac:dyDescent="0.25">
      <c r="B11" s="43"/>
      <c r="C11" s="43"/>
      <c r="D11" s="43"/>
      <c r="E11" s="43"/>
      <c r="F11" s="43"/>
    </row>
    <row r="12" spans="2:13" s="40" customFormat="1" ht="18.75" customHeight="1" x14ac:dyDescent="0.25">
      <c r="B12" s="43"/>
      <c r="C12" s="43"/>
      <c r="D12" s="43"/>
      <c r="E12" s="43"/>
      <c r="F12" s="43"/>
    </row>
    <row r="13" spans="2:13" s="40" customFormat="1" ht="18.75" customHeight="1" x14ac:dyDescent="0.25">
      <c r="B13" s="43"/>
      <c r="C13" s="43"/>
      <c r="D13" s="43"/>
      <c r="E13" s="43"/>
      <c r="F13" s="43"/>
    </row>
    <row r="14" spans="2:13" s="40" customFormat="1" ht="18.75" customHeight="1" x14ac:dyDescent="0.25">
      <c r="B14" s="43"/>
      <c r="C14" s="43"/>
      <c r="D14" s="43"/>
      <c r="E14" s="43"/>
      <c r="F14" s="43"/>
      <c r="K14" s="45"/>
      <c r="M14" s="42"/>
    </row>
    <row r="15" spans="2:13" s="40" customFormat="1" ht="18.75" customHeight="1" x14ac:dyDescent="0.25">
      <c r="B15" s="43"/>
      <c r="C15" s="43"/>
      <c r="D15" s="43"/>
      <c r="E15" s="43"/>
      <c r="F15" s="43"/>
      <c r="M15" s="41"/>
    </row>
    <row r="16" spans="2:13" s="40" customFormat="1" ht="18.75" customHeight="1" x14ac:dyDescent="0.25">
      <c r="B16" s="43"/>
      <c r="C16" s="43"/>
      <c r="D16" s="43"/>
      <c r="E16" s="43"/>
      <c r="F16" s="43"/>
      <c r="M16" s="41"/>
    </row>
    <row r="17" spans="2:13" s="40" customFormat="1" ht="18.75" customHeight="1" x14ac:dyDescent="0.25">
      <c r="B17" s="43"/>
      <c r="C17" s="43"/>
      <c r="D17" s="43"/>
      <c r="E17" s="43"/>
      <c r="F17" s="43"/>
      <c r="M17" s="41"/>
    </row>
    <row r="18" spans="2:13" s="40" customFormat="1" ht="18.75" customHeight="1" x14ac:dyDescent="0.25">
      <c r="B18" s="43"/>
      <c r="C18" s="43"/>
      <c r="D18" s="43"/>
      <c r="E18" s="43"/>
      <c r="F18" s="43"/>
      <c r="M18" s="41"/>
    </row>
    <row r="19" spans="2:13" s="40" customFormat="1" ht="18.75" customHeight="1" x14ac:dyDescent="0.25">
      <c r="B19" s="43"/>
      <c r="C19" s="43"/>
      <c r="D19" s="43"/>
      <c r="E19" s="43"/>
      <c r="F19" s="43"/>
      <c r="G19" s="43"/>
      <c r="M19" s="42"/>
    </row>
    <row r="20" spans="2:13" s="40" customFormat="1" ht="18.75" customHeight="1" x14ac:dyDescent="0.25">
      <c r="B20" s="43"/>
      <c r="C20" s="43"/>
      <c r="D20" s="43"/>
      <c r="E20" s="43"/>
      <c r="F20" s="43"/>
      <c r="G20" s="43"/>
      <c r="M20" s="42"/>
    </row>
    <row r="21" spans="2:13" s="40" customFormat="1" ht="18.75" customHeight="1" x14ac:dyDescent="0.25">
      <c r="B21" s="43"/>
      <c r="C21" s="43"/>
      <c r="D21" s="43"/>
      <c r="E21" s="43"/>
      <c r="F21" s="43"/>
      <c r="G21" s="43"/>
      <c r="M21" s="42"/>
    </row>
    <row r="22" spans="2:13" s="40" customFormat="1" ht="18.75" customHeight="1" x14ac:dyDescent="0.25">
      <c r="B22" s="43"/>
      <c r="C22" s="43"/>
      <c r="D22" s="43"/>
      <c r="E22" s="43"/>
      <c r="F22" s="43"/>
      <c r="G22" s="43"/>
      <c r="M22" s="42"/>
    </row>
    <row r="23" spans="2:13" s="40" customFormat="1" ht="18.75" customHeight="1" x14ac:dyDescent="0.35">
      <c r="M23" s="42"/>
    </row>
    <row r="24" spans="2:13" ht="18.75" customHeight="1" x14ac:dyDescent="0.25"/>
    <row r="25" spans="2:13" ht="18.75" customHeight="1" x14ac:dyDescent="0.25"/>
    <row r="26" spans="2:13" ht="18.75" customHeight="1" x14ac:dyDescent="0.25"/>
    <row r="27" spans="2:13" ht="18.75" customHeight="1" x14ac:dyDescent="0.25"/>
    <row r="28" spans="2:13" ht="18.75" customHeight="1" x14ac:dyDescent="0.25"/>
    <row r="29" spans="2:13" ht="18.75" customHeight="1" x14ac:dyDescent="0.25"/>
  </sheetData>
  <sheetProtection algorithmName="SHA-512" hashValue="497n8o3lyrEX73oV2flqUfDVgPx05YLglk+MFRGoWsY02JadmxUF0ISnLqSq6KCCSXsk9bmzjTiIZaRxNrRYbQ==" saltValue="JopjT9afT0UiVf6oh7EmYQ==" spinCount="100000" sheet="1" objects="1" scenarios="1" selectLockedCells="1"/>
  <mergeCells count="1">
    <mergeCell ref="D4:F4"/>
  </mergeCells>
  <pageMargins left="0" right="0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DB2-EDA1-483A-ABDC-F40124B1641E}">
  <sheetPr codeName="Tabelle4"/>
  <dimension ref="A1:H79"/>
  <sheetViews>
    <sheetView workbookViewId="0">
      <selection activeCell="D17" sqref="D17"/>
    </sheetView>
  </sheetViews>
  <sheetFormatPr baseColWidth="10" defaultColWidth="11.453125" defaultRowHeight="14.5" x14ac:dyDescent="0.35"/>
  <cols>
    <col min="1" max="8" width="35.7265625" customWidth="1"/>
  </cols>
  <sheetData>
    <row r="1" spans="1:5" ht="21" x14ac:dyDescent="0.5">
      <c r="A1" s="1" t="s">
        <v>9</v>
      </c>
    </row>
    <row r="2" spans="1:5" x14ac:dyDescent="0.35">
      <c r="A2" t="s">
        <v>16</v>
      </c>
    </row>
    <row r="4" spans="1:5" x14ac:dyDescent="0.35">
      <c r="A4" s="133" t="s">
        <v>17</v>
      </c>
      <c r="B4" s="133"/>
      <c r="D4" s="132" t="s">
        <v>18</v>
      </c>
      <c r="E4" s="132"/>
    </row>
    <row r="5" spans="1:5" x14ac:dyDescent="0.35">
      <c r="A5" s="12" t="s">
        <v>11</v>
      </c>
      <c r="B5" s="12" t="s">
        <v>12</v>
      </c>
      <c r="D5" s="13" t="s">
        <v>11</v>
      </c>
      <c r="E5" s="13" t="s">
        <v>12</v>
      </c>
    </row>
    <row r="6" spans="1:5" x14ac:dyDescent="0.35">
      <c r="A6" s="2" t="s">
        <v>19</v>
      </c>
      <c r="B6" s="2" t="str">
        <f>Start!J2</f>
        <v>Deutsch</v>
      </c>
      <c r="D6" s="7" t="s">
        <v>20</v>
      </c>
      <c r="E6" s="7" t="str">
        <f>IF(NOT(B17),A27,INDEX(A27:A28,MATCH(B7,Breitennorm,0)))</f>
        <v>55 cm</v>
      </c>
    </row>
    <row r="7" spans="1:5" x14ac:dyDescent="0.35">
      <c r="A7" s="2" t="s">
        <v>20</v>
      </c>
      <c r="B7" s="2">
        <f>Start!J5</f>
        <v>0</v>
      </c>
      <c r="D7" s="7" t="s">
        <v>21</v>
      </c>
      <c r="E7" s="7" t="str">
        <f>IF(NOT(B18),A32,INDEX(A32:A33,MATCH(B8,Grösse,0)))</f>
        <v>Standard</v>
      </c>
    </row>
    <row r="8" spans="1:5" x14ac:dyDescent="0.35">
      <c r="A8" s="2" t="s">
        <v>21</v>
      </c>
      <c r="B8" s="2">
        <f>Start!J6</f>
        <v>0</v>
      </c>
      <c r="D8" s="7" t="s">
        <v>22</v>
      </c>
      <c r="E8" s="7" t="str">
        <f>IF(NOT(B19),A37,INDEX(A37:A38,MATCH(B9,Dekortyp,0)))</f>
        <v>Homogen</v>
      </c>
    </row>
    <row r="9" spans="1:5" x14ac:dyDescent="0.35">
      <c r="A9" s="2" t="s">
        <v>22</v>
      </c>
      <c r="B9" s="2">
        <f>Start!J19</f>
        <v>0</v>
      </c>
      <c r="D9" s="64" t="s">
        <v>287</v>
      </c>
      <c r="E9" s="64"/>
    </row>
    <row r="10" spans="1:5" x14ac:dyDescent="0.35">
      <c r="A10" s="2" t="s">
        <v>23</v>
      </c>
      <c r="B10" s="2" t="str">
        <f>Federberechnung!F6</f>
        <v>Keine passenden Federn verfügbar</v>
      </c>
      <c r="D10" s="7" t="s">
        <v>23</v>
      </c>
      <c r="E10" s="7" t="str">
        <f>(INDEX(H42:H48,MATCH(B$10,A$42:A$48,0),1))</f>
        <v>Keine passenden Federn verfügbar</v>
      </c>
    </row>
    <row r="11" spans="1:5" x14ac:dyDescent="0.35">
      <c r="A11" s="2" t="s">
        <v>24</v>
      </c>
      <c r="B11" s="5" t="str">
        <f ca="1">Kollisionen!G6</f>
        <v>Ja</v>
      </c>
      <c r="D11" s="7" t="s">
        <v>285</v>
      </c>
      <c r="E11" s="7" t="str">
        <f ca="1">IF(B13=0,H51,IF(B11="Ja",H52,H53))</f>
        <v>Kollision mit der Sockelblende</v>
      </c>
    </row>
    <row r="12" spans="1:5" x14ac:dyDescent="0.35">
      <c r="A12" s="2" t="s">
        <v>25</v>
      </c>
      <c r="B12" s="5" t="str">
        <f>Kollisionen!G7</f>
        <v>Nein</v>
      </c>
      <c r="D12" s="7" t="s">
        <v>286</v>
      </c>
      <c r="E12" s="7" t="str">
        <f ca="1">IF(B13=2,H53,"")</f>
        <v/>
      </c>
    </row>
    <row r="13" spans="1:5" x14ac:dyDescent="0.35">
      <c r="A13" s="2" t="s">
        <v>26</v>
      </c>
      <c r="B13" s="55">
        <f ca="1">Kollisionen!G8</f>
        <v>1</v>
      </c>
    </row>
    <row r="15" spans="1:5" x14ac:dyDescent="0.35">
      <c r="A15" s="134" t="s">
        <v>318</v>
      </c>
      <c r="B15" s="134"/>
    </row>
    <row r="16" spans="1:5" x14ac:dyDescent="0.35">
      <c r="A16" s="65" t="s">
        <v>319</v>
      </c>
      <c r="B16" s="13" t="s">
        <v>435</v>
      </c>
    </row>
    <row r="17" spans="1:8" x14ac:dyDescent="0.35">
      <c r="A17" s="22" t="s">
        <v>20</v>
      </c>
      <c r="B17" s="66" t="b">
        <f>NOT(COUNTIF(Breitennorm,B7)=0)</f>
        <v>0</v>
      </c>
    </row>
    <row r="18" spans="1:8" x14ac:dyDescent="0.35">
      <c r="A18" s="22" t="s">
        <v>21</v>
      </c>
      <c r="B18" s="66" t="b">
        <f>NOT(COUNTIF(Grösse,B8)=0)</f>
        <v>0</v>
      </c>
    </row>
    <row r="19" spans="1:8" x14ac:dyDescent="0.35">
      <c r="A19" s="22" t="s">
        <v>22</v>
      </c>
      <c r="B19" s="66" t="b">
        <f>NOT(COUNTIF(Dekortyp,B9)=0)</f>
        <v>0</v>
      </c>
    </row>
    <row r="21" spans="1:8" x14ac:dyDescent="0.35">
      <c r="A21" s="131" t="s">
        <v>27</v>
      </c>
      <c r="B21" s="131"/>
      <c r="C21" s="131"/>
      <c r="D21" s="131"/>
      <c r="E21" s="67"/>
      <c r="F21" s="67"/>
      <c r="G21" s="67"/>
      <c r="H21" s="24" t="s">
        <v>28</v>
      </c>
    </row>
    <row r="22" spans="1:8" x14ac:dyDescent="0.35">
      <c r="A22" s="7" t="s">
        <v>29</v>
      </c>
      <c r="B22" s="7" t="s">
        <v>0</v>
      </c>
      <c r="C22" s="7" t="s">
        <v>30</v>
      </c>
      <c r="D22" s="7" t="s">
        <v>31</v>
      </c>
      <c r="E22" s="7" t="s">
        <v>326</v>
      </c>
      <c r="F22" s="7" t="s">
        <v>357</v>
      </c>
      <c r="G22" s="7" t="s">
        <v>358</v>
      </c>
      <c r="H22" t="str">
        <f>B6</f>
        <v>Deutsch</v>
      </c>
    </row>
    <row r="23" spans="1:8" x14ac:dyDescent="0.35">
      <c r="A23" s="62" t="s">
        <v>29</v>
      </c>
      <c r="B23" s="62" t="s">
        <v>280</v>
      </c>
      <c r="C23" s="62" t="s">
        <v>281</v>
      </c>
      <c r="D23" s="62" t="s">
        <v>282</v>
      </c>
      <c r="E23" s="62" t="s">
        <v>327</v>
      </c>
      <c r="F23" s="62" t="s">
        <v>359</v>
      </c>
      <c r="G23" s="62" t="s">
        <v>360</v>
      </c>
    </row>
    <row r="25" spans="1:8" x14ac:dyDescent="0.35">
      <c r="A25" s="14" t="s">
        <v>32</v>
      </c>
      <c r="B25" s="14"/>
      <c r="C25" s="14"/>
      <c r="D25" s="14"/>
      <c r="E25" s="14"/>
      <c r="F25" s="14"/>
      <c r="G25" s="14"/>
      <c r="H25" s="16"/>
    </row>
    <row r="26" spans="1:8" x14ac:dyDescent="0.35">
      <c r="A26" t="s">
        <v>20</v>
      </c>
      <c r="B26" t="s">
        <v>33</v>
      </c>
      <c r="C26" t="s">
        <v>34</v>
      </c>
      <c r="D26" t="s">
        <v>35</v>
      </c>
      <c r="E26" t="s">
        <v>328</v>
      </c>
      <c r="F26" t="s">
        <v>361</v>
      </c>
      <c r="G26" t="s">
        <v>362</v>
      </c>
      <c r="H26" s="7" t="str">
        <f>INDEX(A26:G26,1,MATCH(H$22,A$22:G$22,0))</f>
        <v>Breitennorm</v>
      </c>
    </row>
    <row r="27" spans="1:8" x14ac:dyDescent="0.35">
      <c r="A27" t="s">
        <v>36</v>
      </c>
      <c r="B27" t="s">
        <v>36</v>
      </c>
      <c r="C27" t="s">
        <v>36</v>
      </c>
      <c r="D27" t="s">
        <v>36</v>
      </c>
      <c r="E27" t="s">
        <v>36</v>
      </c>
      <c r="F27" t="s">
        <v>36</v>
      </c>
      <c r="G27" t="s">
        <v>36</v>
      </c>
      <c r="H27" s="7" t="str">
        <f>INDEX(A27:G27,1,MATCH(H$22,A$22:G$22,0))</f>
        <v>55 cm</v>
      </c>
    </row>
    <row r="28" spans="1:8" x14ac:dyDescent="0.35">
      <c r="A28" t="s">
        <v>37</v>
      </c>
      <c r="B28" t="s">
        <v>37</v>
      </c>
      <c r="C28" t="s">
        <v>37</v>
      </c>
      <c r="D28" t="s">
        <v>37</v>
      </c>
      <c r="E28" t="s">
        <v>37</v>
      </c>
      <c r="F28" t="s">
        <v>37</v>
      </c>
      <c r="G28" t="s">
        <v>37</v>
      </c>
      <c r="H28" s="7" t="str">
        <f>INDEX(A28:G28,1,MATCH(H$22,A$22:G$22,0))</f>
        <v>60 cm</v>
      </c>
    </row>
    <row r="30" spans="1:8" x14ac:dyDescent="0.35">
      <c r="A30" s="14" t="s">
        <v>38</v>
      </c>
      <c r="B30" s="16"/>
      <c r="C30" s="16"/>
      <c r="D30" s="16"/>
      <c r="E30" s="16"/>
      <c r="F30" s="16"/>
      <c r="G30" s="16"/>
      <c r="H30" s="16"/>
    </row>
    <row r="31" spans="1:8" x14ac:dyDescent="0.35">
      <c r="A31" t="s">
        <v>21</v>
      </c>
      <c r="B31" t="s">
        <v>39</v>
      </c>
      <c r="C31" t="s">
        <v>40</v>
      </c>
      <c r="D31" t="s">
        <v>41</v>
      </c>
      <c r="E31" t="s">
        <v>440</v>
      </c>
      <c r="F31" t="s">
        <v>363</v>
      </c>
      <c r="G31" t="s">
        <v>364</v>
      </c>
      <c r="H31" s="7" t="str">
        <f>INDEX(A31:G31,1,MATCH(H$22,A$22:G$22,0))</f>
        <v>Grösse</v>
      </c>
    </row>
    <row r="32" spans="1:8" x14ac:dyDescent="0.35">
      <c r="A32" s="7" t="s">
        <v>42</v>
      </c>
      <c r="B32" t="s">
        <v>42</v>
      </c>
      <c r="C32" t="s">
        <v>42</v>
      </c>
      <c r="D32" t="s">
        <v>42</v>
      </c>
      <c r="E32" t="s">
        <v>329</v>
      </c>
      <c r="F32" t="s">
        <v>365</v>
      </c>
      <c r="G32" t="s">
        <v>42</v>
      </c>
      <c r="H32" s="7" t="str">
        <f>INDEX(A32:G32,1,MATCH(H$22,A$22:G$22,0))</f>
        <v>Standard</v>
      </c>
    </row>
    <row r="33" spans="1:8" x14ac:dyDescent="0.35">
      <c r="A33" s="7" t="s">
        <v>43</v>
      </c>
      <c r="B33" t="s">
        <v>44</v>
      </c>
      <c r="C33" t="s">
        <v>45</v>
      </c>
      <c r="D33" t="s">
        <v>46</v>
      </c>
      <c r="E33" t="s">
        <v>441</v>
      </c>
      <c r="F33" t="s">
        <v>366</v>
      </c>
      <c r="G33" t="s">
        <v>367</v>
      </c>
      <c r="H33" s="7" t="str">
        <f>INDEX(A33:G33,1,MATCH(H$22,A$22:G$22,0))</f>
        <v>Grossraum</v>
      </c>
    </row>
    <row r="35" spans="1:8" x14ac:dyDescent="0.35">
      <c r="A35" s="14" t="s">
        <v>22</v>
      </c>
      <c r="B35" s="16"/>
      <c r="C35" s="16"/>
      <c r="D35" s="16"/>
      <c r="E35" s="16"/>
      <c r="F35" s="16"/>
      <c r="G35" s="16"/>
      <c r="H35" s="16"/>
    </row>
    <row r="36" spans="1:8" x14ac:dyDescent="0.35">
      <c r="A36" t="s">
        <v>22</v>
      </c>
      <c r="B36" t="s">
        <v>47</v>
      </c>
      <c r="C36" t="s">
        <v>48</v>
      </c>
      <c r="D36" t="s">
        <v>49</v>
      </c>
      <c r="E36" t="s">
        <v>330</v>
      </c>
      <c r="F36" t="s">
        <v>368</v>
      </c>
      <c r="G36" t="s">
        <v>369</v>
      </c>
      <c r="H36" s="7" t="str">
        <f>INDEX(A36:G36,1,MATCH(H$22,A$22:G$22,0))</f>
        <v>Dekortyp</v>
      </c>
    </row>
    <row r="37" spans="1:8" x14ac:dyDescent="0.35">
      <c r="A37" t="s">
        <v>50</v>
      </c>
      <c r="B37" t="s">
        <v>51</v>
      </c>
      <c r="C37" t="s">
        <v>52</v>
      </c>
      <c r="D37" t="s">
        <v>53</v>
      </c>
      <c r="E37" t="s">
        <v>331</v>
      </c>
      <c r="F37" t="s">
        <v>370</v>
      </c>
      <c r="G37" t="s">
        <v>50</v>
      </c>
      <c r="H37" s="7" t="str">
        <f>INDEX(A37:G37,1,MATCH(H$22,A$22:G$22,0))</f>
        <v>Homogen</v>
      </c>
    </row>
    <row r="38" spans="1:8" x14ac:dyDescent="0.35">
      <c r="A38" t="s">
        <v>54</v>
      </c>
      <c r="B38" t="s">
        <v>55</v>
      </c>
      <c r="C38" t="s">
        <v>56</v>
      </c>
      <c r="D38" t="s">
        <v>57</v>
      </c>
      <c r="E38" t="s">
        <v>332</v>
      </c>
      <c r="F38" t="s">
        <v>371</v>
      </c>
      <c r="G38" t="s">
        <v>372</v>
      </c>
      <c r="H38" s="7" t="str">
        <f>INDEX(A38:G38,1,MATCH(H$22,A$22:G$22,0))</f>
        <v>Nicht homogen</v>
      </c>
    </row>
    <row r="40" spans="1:8" x14ac:dyDescent="0.35">
      <c r="A40" s="14" t="s">
        <v>23</v>
      </c>
      <c r="B40" s="14"/>
      <c r="C40" s="14"/>
      <c r="D40" s="14"/>
      <c r="E40" s="14"/>
      <c r="F40" s="14"/>
      <c r="G40" s="14"/>
      <c r="H40" s="16"/>
    </row>
    <row r="41" spans="1:8" x14ac:dyDescent="0.35">
      <c r="A41" t="s">
        <v>23</v>
      </c>
      <c r="B41" t="s">
        <v>58</v>
      </c>
      <c r="C41" t="s">
        <v>59</v>
      </c>
      <c r="D41" t="s">
        <v>60</v>
      </c>
      <c r="E41" t="s">
        <v>333</v>
      </c>
      <c r="F41" t="s">
        <v>373</v>
      </c>
      <c r="G41" t="s">
        <v>374</v>
      </c>
      <c r="H41" s="7" t="str">
        <f>INDEX(A41:G41,1,MATCH(H$22,A$22:G$22,0))</f>
        <v>Empfohlene Federn</v>
      </c>
    </row>
    <row r="42" spans="1:8" x14ac:dyDescent="0.35">
      <c r="A42" s="7" t="s">
        <v>61</v>
      </c>
      <c r="B42" t="s">
        <v>62</v>
      </c>
      <c r="C42" t="s">
        <v>63</v>
      </c>
      <c r="D42" t="s">
        <v>64</v>
      </c>
      <c r="E42" t="s">
        <v>334</v>
      </c>
      <c r="F42" t="s">
        <v>375</v>
      </c>
      <c r="G42" t="s">
        <v>376</v>
      </c>
      <c r="H42" s="7" t="str">
        <f>INDEX(A42:G42,1,MATCH(H$22,A$22:G$22,0))</f>
        <v>Standardfedern</v>
      </c>
    </row>
    <row r="43" spans="1:8" x14ac:dyDescent="0.35">
      <c r="A43" s="7" t="s">
        <v>558</v>
      </c>
      <c r="B43" t="s">
        <v>559</v>
      </c>
      <c r="C43" t="s">
        <v>560</v>
      </c>
      <c r="D43" t="s">
        <v>561</v>
      </c>
      <c r="E43" t="s">
        <v>562</v>
      </c>
      <c r="F43" t="s">
        <v>563</v>
      </c>
      <c r="G43" t="s">
        <v>564</v>
      </c>
      <c r="H43" s="7" t="str">
        <f>INDEX(A43:G43,1,MATCH(H$22,A$22:G$22,0))</f>
        <v>Stufe 0 weiss (Set 1283136)</v>
      </c>
    </row>
    <row r="44" spans="1:8" x14ac:dyDescent="0.35">
      <c r="A44" s="7" t="s">
        <v>65</v>
      </c>
      <c r="B44" t="s">
        <v>66</v>
      </c>
      <c r="C44" t="s">
        <v>67</v>
      </c>
      <c r="D44" t="s">
        <v>68</v>
      </c>
      <c r="E44" t="s">
        <v>335</v>
      </c>
      <c r="F44" t="s">
        <v>377</v>
      </c>
      <c r="G44" t="s">
        <v>378</v>
      </c>
      <c r="H44" s="7" t="str">
        <f>INDEX(A44:G44,1,MATCH(H$22,A$22:G$22,0))</f>
        <v>Stufe 1 blau (Set 1206326)</v>
      </c>
    </row>
    <row r="45" spans="1:8" x14ac:dyDescent="0.35">
      <c r="A45" s="7" t="s">
        <v>69</v>
      </c>
      <c r="B45" t="s">
        <v>70</v>
      </c>
      <c r="C45" t="s">
        <v>71</v>
      </c>
      <c r="D45" t="s">
        <v>72</v>
      </c>
      <c r="E45" t="s">
        <v>336</v>
      </c>
      <c r="F45" t="s">
        <v>379</v>
      </c>
      <c r="G45" t="s">
        <v>380</v>
      </c>
      <c r="H45" s="7" t="str">
        <f t="shared" ref="H45:H48" si="0">INDEX(A45:G45,1,MATCH(H$22,A$22:G$22,0))</f>
        <v>Stufe 2 gelb (Set 1206327)</v>
      </c>
    </row>
    <row r="46" spans="1:8" x14ac:dyDescent="0.35">
      <c r="A46" s="7" t="s">
        <v>73</v>
      </c>
      <c r="B46" t="s">
        <v>74</v>
      </c>
      <c r="C46" t="s">
        <v>75</v>
      </c>
      <c r="D46" t="s">
        <v>76</v>
      </c>
      <c r="E46" t="s">
        <v>337</v>
      </c>
      <c r="F46" t="s">
        <v>381</v>
      </c>
      <c r="G46" t="s">
        <v>382</v>
      </c>
      <c r="H46" s="7" t="str">
        <f t="shared" si="0"/>
        <v>Stufe 3 grün (Set 1206328)</v>
      </c>
    </row>
    <row r="47" spans="1:8" x14ac:dyDescent="0.35">
      <c r="A47" s="7" t="s">
        <v>77</v>
      </c>
      <c r="B47" t="s">
        <v>78</v>
      </c>
      <c r="C47" t="s">
        <v>79</v>
      </c>
      <c r="D47" t="s">
        <v>80</v>
      </c>
      <c r="E47" t="s">
        <v>338</v>
      </c>
      <c r="F47" t="s">
        <v>383</v>
      </c>
      <c r="G47" t="s">
        <v>384</v>
      </c>
      <c r="H47" s="7" t="str">
        <f t="shared" si="0"/>
        <v>Stufe 4 rot (Set 1206329)</v>
      </c>
    </row>
    <row r="48" spans="1:8" x14ac:dyDescent="0.35">
      <c r="A48" s="7" t="s">
        <v>81</v>
      </c>
      <c r="B48" t="s">
        <v>82</v>
      </c>
      <c r="C48" t="s">
        <v>83</v>
      </c>
      <c r="D48" t="s">
        <v>84</v>
      </c>
      <c r="E48" t="s">
        <v>339</v>
      </c>
      <c r="F48" t="s">
        <v>385</v>
      </c>
      <c r="G48" t="s">
        <v>386</v>
      </c>
      <c r="H48" s="7" t="str">
        <f t="shared" si="0"/>
        <v>Keine passenden Federn verfügbar</v>
      </c>
    </row>
    <row r="50" spans="1:8" x14ac:dyDescent="0.35">
      <c r="A50" s="14" t="s">
        <v>85</v>
      </c>
      <c r="B50" s="14"/>
      <c r="C50" s="14"/>
      <c r="D50" s="14"/>
      <c r="E50" s="14"/>
      <c r="F50" s="14"/>
      <c r="G50" s="14"/>
      <c r="H50" s="16"/>
    </row>
    <row r="51" spans="1:8" x14ac:dyDescent="0.35">
      <c r="A51" t="s">
        <v>86</v>
      </c>
      <c r="B51" t="s">
        <v>87</v>
      </c>
      <c r="C51" t="s">
        <v>88</v>
      </c>
      <c r="D51" t="s">
        <v>89</v>
      </c>
      <c r="E51" t="s">
        <v>340</v>
      </c>
      <c r="F51" t="s">
        <v>387</v>
      </c>
      <c r="G51" t="s">
        <v>388</v>
      </c>
      <c r="H51" s="7" t="str">
        <f>INDEX(A51:G51,1,MATCH(H$22,A$22:G$22,0))</f>
        <v>Einbau i.O., keine Kollisionen</v>
      </c>
    </row>
    <row r="52" spans="1:8" x14ac:dyDescent="0.35">
      <c r="A52" t="s">
        <v>90</v>
      </c>
      <c r="B52" t="s">
        <v>91</v>
      </c>
      <c r="C52" t="s">
        <v>92</v>
      </c>
      <c r="D52" t="s">
        <v>93</v>
      </c>
      <c r="E52" t="s">
        <v>442</v>
      </c>
      <c r="F52" t="s">
        <v>389</v>
      </c>
      <c r="G52" t="s">
        <v>390</v>
      </c>
      <c r="H52" s="7" t="str">
        <f>INDEX(A52:G52,1,MATCH(H$22,A$22:G$22,0))</f>
        <v>Kollision mit der Sockelblende</v>
      </c>
    </row>
    <row r="53" spans="1:8" x14ac:dyDescent="0.35">
      <c r="A53" t="s">
        <v>94</v>
      </c>
      <c r="B53" t="s">
        <v>95</v>
      </c>
      <c r="C53" t="s">
        <v>96</v>
      </c>
      <c r="D53" t="s">
        <v>97</v>
      </c>
      <c r="E53" t="s">
        <v>341</v>
      </c>
      <c r="F53" t="s">
        <v>391</v>
      </c>
      <c r="G53" t="s">
        <v>392</v>
      </c>
      <c r="H53" s="7" t="str">
        <f>INDEX(A53:G53,1,MATCH(H$22,A$22:G$22,0))</f>
        <v>Kollision mit dem Gerätesockel</v>
      </c>
    </row>
    <row r="54" spans="1:8" x14ac:dyDescent="0.35">
      <c r="A54" s="56" t="s">
        <v>98</v>
      </c>
      <c r="B54" s="56"/>
      <c r="C54" s="56"/>
      <c r="D54" s="56"/>
      <c r="E54" s="56"/>
      <c r="F54" s="56"/>
      <c r="G54" s="56"/>
      <c r="H54" s="18"/>
    </row>
    <row r="55" spans="1:8" x14ac:dyDescent="0.35">
      <c r="A55" s="56" t="s">
        <v>99</v>
      </c>
      <c r="B55" s="56"/>
      <c r="C55" s="56"/>
      <c r="D55" s="56"/>
      <c r="E55" s="56"/>
      <c r="F55" s="56"/>
      <c r="G55" s="56"/>
      <c r="H55" s="18"/>
    </row>
    <row r="57" spans="1:8" x14ac:dyDescent="0.35">
      <c r="A57" s="14" t="s">
        <v>100</v>
      </c>
      <c r="B57" s="14"/>
      <c r="C57" s="14"/>
      <c r="D57" s="14"/>
      <c r="E57" s="14"/>
      <c r="F57" s="14"/>
      <c r="G57" s="14"/>
      <c r="H57" s="14"/>
    </row>
    <row r="58" spans="1:8" x14ac:dyDescent="0.35">
      <c r="A58" t="s">
        <v>9</v>
      </c>
      <c r="B58" t="s">
        <v>101</v>
      </c>
      <c r="C58" t="s">
        <v>102</v>
      </c>
      <c r="D58" t="s">
        <v>103</v>
      </c>
      <c r="E58" t="s">
        <v>342</v>
      </c>
      <c r="F58" t="s">
        <v>393</v>
      </c>
      <c r="G58" t="s">
        <v>394</v>
      </c>
      <c r="H58" s="7" t="str">
        <f>INDEX(A58:G58,1,MATCH(H$22,A$22:G$22,0))</f>
        <v>Berechnung Geschirrspülertür</v>
      </c>
    </row>
    <row r="59" spans="1:8" x14ac:dyDescent="0.35">
      <c r="A59" t="s">
        <v>104</v>
      </c>
      <c r="B59" t="s">
        <v>105</v>
      </c>
      <c r="C59" t="s">
        <v>106</v>
      </c>
      <c r="D59" t="s">
        <v>107</v>
      </c>
      <c r="E59" t="s">
        <v>343</v>
      </c>
      <c r="F59" t="s">
        <v>395</v>
      </c>
      <c r="G59" t="s">
        <v>396</v>
      </c>
      <c r="H59" s="7" t="str">
        <f>INDEX(A59:G59,1,MATCH(H$22,A$22:G$22,0))</f>
        <v>Geschirrspüler</v>
      </c>
    </row>
    <row r="60" spans="1:8" x14ac:dyDescent="0.35">
      <c r="A60" t="s">
        <v>85</v>
      </c>
      <c r="B60" t="s">
        <v>108</v>
      </c>
      <c r="C60" t="s">
        <v>109</v>
      </c>
      <c r="D60" t="s">
        <v>110</v>
      </c>
      <c r="E60" t="s">
        <v>344</v>
      </c>
      <c r="F60" t="s">
        <v>397</v>
      </c>
      <c r="G60" t="s">
        <v>108</v>
      </c>
      <c r="H60" s="7" t="str">
        <f>INDEX(A60:G60,1,MATCH(H$22,A$22:G$22,0))</f>
        <v>Einbau</v>
      </c>
    </row>
    <row r="61" spans="1:8" x14ac:dyDescent="0.35">
      <c r="A61" t="s">
        <v>111</v>
      </c>
      <c r="B61" t="s">
        <v>112</v>
      </c>
      <c r="C61" t="s">
        <v>113</v>
      </c>
      <c r="D61" t="s">
        <v>114</v>
      </c>
      <c r="E61" t="s">
        <v>443</v>
      </c>
      <c r="F61" t="s">
        <v>398</v>
      </c>
      <c r="G61" t="s">
        <v>399</v>
      </c>
      <c r="H61" s="7" t="str">
        <f t="shared" ref="H61:H79" si="1">INDEX(A61:G61,1,MATCH(H$22,A$22:G$22,0))</f>
        <v>Höhe Sockelblende</v>
      </c>
    </row>
    <row r="62" spans="1:8" x14ac:dyDescent="0.35">
      <c r="A62" t="s">
        <v>115</v>
      </c>
      <c r="B62" t="s">
        <v>116</v>
      </c>
      <c r="C62" t="s">
        <v>117</v>
      </c>
      <c r="D62" t="s">
        <v>116</v>
      </c>
      <c r="E62" t="s">
        <v>345</v>
      </c>
      <c r="F62" t="s">
        <v>400</v>
      </c>
      <c r="G62" t="s">
        <v>401</v>
      </c>
      <c r="H62" s="7" t="str">
        <f t="shared" si="1"/>
        <v>Rücksprung</v>
      </c>
    </row>
    <row r="63" spans="1:8" x14ac:dyDescent="0.35">
      <c r="A63" t="s">
        <v>118</v>
      </c>
      <c r="B63" t="s">
        <v>119</v>
      </c>
      <c r="C63" t="s">
        <v>120</v>
      </c>
      <c r="D63" t="s">
        <v>121</v>
      </c>
      <c r="E63" t="s">
        <v>346</v>
      </c>
      <c r="F63" t="s">
        <v>402</v>
      </c>
      <c r="G63" t="s">
        <v>403</v>
      </c>
      <c r="H63" s="7" t="str">
        <f t="shared" si="1"/>
        <v>Nischenhöhe</v>
      </c>
    </row>
    <row r="64" spans="1:8" x14ac:dyDescent="0.35">
      <c r="A64" t="s">
        <v>122</v>
      </c>
      <c r="B64" t="s">
        <v>123</v>
      </c>
      <c r="C64" t="s">
        <v>124</v>
      </c>
      <c r="D64" t="s">
        <v>125</v>
      </c>
      <c r="E64" t="s">
        <v>347</v>
      </c>
      <c r="F64" t="s">
        <v>404</v>
      </c>
      <c r="G64" t="s">
        <v>405</v>
      </c>
      <c r="H64" s="7" t="str">
        <f t="shared" si="1"/>
        <v>Dekor</v>
      </c>
    </row>
    <row r="65" spans="1:8" x14ac:dyDescent="0.35">
      <c r="A65" t="s">
        <v>126</v>
      </c>
      <c r="B65" t="s">
        <v>127</v>
      </c>
      <c r="C65" t="s">
        <v>128</v>
      </c>
      <c r="D65" t="s">
        <v>129</v>
      </c>
      <c r="E65" t="s">
        <v>432</v>
      </c>
      <c r="F65" t="s">
        <v>406</v>
      </c>
      <c r="G65" t="s">
        <v>407</v>
      </c>
      <c r="H65" s="7" t="str">
        <f t="shared" si="1"/>
        <v>Dekor (Tür offen)</v>
      </c>
    </row>
    <row r="66" spans="1:8" x14ac:dyDescent="0.35">
      <c r="A66" t="s">
        <v>130</v>
      </c>
      <c r="B66" t="s">
        <v>131</v>
      </c>
      <c r="C66" t="s">
        <v>132</v>
      </c>
      <c r="D66" t="s">
        <v>133</v>
      </c>
      <c r="E66" t="s">
        <v>433</v>
      </c>
      <c r="F66" t="s">
        <v>408</v>
      </c>
      <c r="G66" t="s">
        <v>409</v>
      </c>
      <c r="H66" s="7" t="str">
        <f t="shared" si="1"/>
        <v>Dekor (Tür geschlossen)</v>
      </c>
    </row>
    <row r="67" spans="1:8" x14ac:dyDescent="0.35">
      <c r="A67" t="s">
        <v>134</v>
      </c>
      <c r="B67" t="s">
        <v>135</v>
      </c>
      <c r="C67" t="s">
        <v>136</v>
      </c>
      <c r="D67" t="s">
        <v>137</v>
      </c>
      <c r="E67" t="s">
        <v>348</v>
      </c>
      <c r="F67" t="s">
        <v>410</v>
      </c>
      <c r="G67" t="s">
        <v>411</v>
      </c>
      <c r="H67" s="7" t="str">
        <f t="shared" si="1"/>
        <v>Überstand oben</v>
      </c>
    </row>
    <row r="68" spans="1:8" x14ac:dyDescent="0.35">
      <c r="A68" t="s">
        <v>138</v>
      </c>
      <c r="B68" t="s">
        <v>139</v>
      </c>
      <c r="C68" t="s">
        <v>140</v>
      </c>
      <c r="D68" t="s">
        <v>141</v>
      </c>
      <c r="E68" t="s">
        <v>349</v>
      </c>
      <c r="F68" t="s">
        <v>412</v>
      </c>
      <c r="G68" t="s">
        <v>413</v>
      </c>
      <c r="H68" s="7" t="str">
        <f t="shared" si="1"/>
        <v>Länge</v>
      </c>
    </row>
    <row r="69" spans="1:8" x14ac:dyDescent="0.35">
      <c r="A69" t="s">
        <v>142</v>
      </c>
      <c r="B69" t="s">
        <v>143</v>
      </c>
      <c r="C69" t="s">
        <v>144</v>
      </c>
      <c r="D69" t="s">
        <v>145</v>
      </c>
      <c r="E69" t="s">
        <v>350</v>
      </c>
      <c r="F69" t="s">
        <v>414</v>
      </c>
      <c r="G69" t="s">
        <v>415</v>
      </c>
      <c r="H69" s="7" t="str">
        <f t="shared" si="1"/>
        <v>Abstand zu Boden</v>
      </c>
    </row>
    <row r="70" spans="1:8" x14ac:dyDescent="0.35">
      <c r="A70" t="s">
        <v>146</v>
      </c>
      <c r="B70" t="s">
        <v>147</v>
      </c>
      <c r="C70" t="s">
        <v>148</v>
      </c>
      <c r="D70" t="s">
        <v>149</v>
      </c>
      <c r="E70" t="s">
        <v>351</v>
      </c>
      <c r="F70" t="s">
        <v>416</v>
      </c>
      <c r="G70" t="s">
        <v>417</v>
      </c>
      <c r="H70" s="7" t="str">
        <f t="shared" si="1"/>
        <v>Dicke</v>
      </c>
    </row>
    <row r="71" spans="1:8" x14ac:dyDescent="0.35">
      <c r="A71" t="s">
        <v>567</v>
      </c>
      <c r="B71" t="s">
        <v>568</v>
      </c>
      <c r="C71" t="s">
        <v>578</v>
      </c>
      <c r="D71" t="s">
        <v>581</v>
      </c>
      <c r="E71" t="s">
        <v>580</v>
      </c>
      <c r="F71" t="s">
        <v>577</v>
      </c>
      <c r="G71" t="s">
        <v>579</v>
      </c>
      <c r="H71" s="7" t="str">
        <f t="shared" si="1"/>
        <v>Spaltmass oben</v>
      </c>
    </row>
    <row r="72" spans="1:8" x14ac:dyDescent="0.35">
      <c r="A72" t="s">
        <v>150</v>
      </c>
      <c r="B72" t="s">
        <v>151</v>
      </c>
      <c r="C72" t="s">
        <v>152</v>
      </c>
      <c r="D72" t="s">
        <v>153</v>
      </c>
      <c r="E72" t="s">
        <v>153</v>
      </c>
      <c r="F72" t="s">
        <v>150</v>
      </c>
      <c r="G72" t="s">
        <v>418</v>
      </c>
      <c r="H72" s="7" t="str">
        <f t="shared" si="1"/>
        <v>Gewicht</v>
      </c>
    </row>
    <row r="73" spans="1:8" x14ac:dyDescent="0.35">
      <c r="A73" t="s">
        <v>154</v>
      </c>
      <c r="B73" t="s">
        <v>155</v>
      </c>
      <c r="C73" t="s">
        <v>156</v>
      </c>
      <c r="D73" t="s">
        <v>157</v>
      </c>
      <c r="E73" t="s">
        <v>352</v>
      </c>
      <c r="F73" t="s">
        <v>419</v>
      </c>
      <c r="G73" t="s">
        <v>420</v>
      </c>
      <c r="H73" s="7" t="str">
        <f t="shared" si="1"/>
        <v>Bewegung Dekor</v>
      </c>
    </row>
    <row r="74" spans="1:8" x14ac:dyDescent="0.35">
      <c r="A74" t="s">
        <v>158</v>
      </c>
      <c r="B74" t="s">
        <v>159</v>
      </c>
      <c r="C74" t="s">
        <v>160</v>
      </c>
      <c r="D74" t="s">
        <v>161</v>
      </c>
      <c r="E74" t="s">
        <v>444</v>
      </c>
      <c r="F74" t="s">
        <v>445</v>
      </c>
      <c r="G74" t="s">
        <v>421</v>
      </c>
      <c r="H74" s="7" t="str">
        <f t="shared" si="1"/>
        <v>Sockelblende</v>
      </c>
    </row>
    <row r="75" spans="1:8" x14ac:dyDescent="0.35">
      <c r="A75" t="s">
        <v>162</v>
      </c>
      <c r="B75" t="s">
        <v>163</v>
      </c>
      <c r="C75" t="s">
        <v>164</v>
      </c>
      <c r="D75" t="s">
        <v>165</v>
      </c>
      <c r="E75" t="s">
        <v>353</v>
      </c>
      <c r="F75" t="s">
        <v>422</v>
      </c>
      <c r="G75" t="s">
        <v>164</v>
      </c>
      <c r="H75" s="7" t="str">
        <f t="shared" si="1"/>
        <v>Nische</v>
      </c>
    </row>
    <row r="76" spans="1:8" s="57" customFormat="1" ht="29" x14ac:dyDescent="0.35">
      <c r="A76" s="57" t="s">
        <v>166</v>
      </c>
      <c r="B76" s="57" t="s">
        <v>167</v>
      </c>
      <c r="C76" s="57" t="s">
        <v>168</v>
      </c>
      <c r="D76" s="57" t="s">
        <v>169</v>
      </c>
      <c r="E76" s="57" t="s">
        <v>354</v>
      </c>
      <c r="F76" s="57" t="s">
        <v>423</v>
      </c>
      <c r="G76" s="57" t="s">
        <v>424</v>
      </c>
      <c r="H76" s="59" t="str">
        <f t="shared" si="1"/>
        <v>Gleichmässiges Dekor, z.B. beschichtete Spanplatte</v>
      </c>
    </row>
    <row r="77" spans="1:8" s="57" customFormat="1" ht="46" customHeight="1" x14ac:dyDescent="0.35">
      <c r="A77" s="58" t="s">
        <v>170</v>
      </c>
      <c r="B77" s="58" t="s">
        <v>171</v>
      </c>
      <c r="C77" s="58" t="s">
        <v>172</v>
      </c>
      <c r="D77" s="58" t="s">
        <v>173</v>
      </c>
      <c r="E77" s="58" t="s">
        <v>355</v>
      </c>
      <c r="F77" s="58" t="s">
        <v>425</v>
      </c>
      <c r="G77" s="58" t="s">
        <v>426</v>
      </c>
      <c r="H77" s="59" t="str">
        <f t="shared" si="1"/>
        <v>Dekor aus mehreren Elementen, z.B. Glas auf Spanplatte</v>
      </c>
    </row>
    <row r="78" spans="1:8" s="57" customFormat="1" ht="29" x14ac:dyDescent="0.35">
      <c r="A78" s="58" t="s">
        <v>174</v>
      </c>
      <c r="B78" s="58" t="s">
        <v>175</v>
      </c>
      <c r="C78" s="58" t="s">
        <v>176</v>
      </c>
      <c r="D78" s="58" t="s">
        <v>177</v>
      </c>
      <c r="E78" s="58" t="s">
        <v>356</v>
      </c>
      <c r="F78" s="58" t="s">
        <v>427</v>
      </c>
      <c r="G78" s="58" t="s">
        <v>428</v>
      </c>
      <c r="H78" s="59" t="str">
        <f t="shared" si="1"/>
        <v>Aufgedoppeltes Dekor mit eingelassener Griffleiste, innen ausgespart</v>
      </c>
    </row>
    <row r="79" spans="1:8" s="57" customFormat="1" x14ac:dyDescent="0.35">
      <c r="A79" s="57" t="s">
        <v>178</v>
      </c>
      <c r="B79" s="57" t="s">
        <v>179</v>
      </c>
      <c r="C79" s="57" t="s">
        <v>180</v>
      </c>
      <c r="D79" s="57" t="s">
        <v>181</v>
      </c>
      <c r="E79" s="57" t="s">
        <v>431</v>
      </c>
      <c r="F79" s="57" t="s">
        <v>429</v>
      </c>
      <c r="G79" s="57" t="s">
        <v>430</v>
      </c>
      <c r="H79" s="59" t="str">
        <f t="shared" si="1"/>
        <v>Eingaben unvollständig</v>
      </c>
    </row>
  </sheetData>
  <mergeCells count="4">
    <mergeCell ref="A21:D21"/>
    <mergeCell ref="D4:E4"/>
    <mergeCell ref="A4:B4"/>
    <mergeCell ref="A15:B15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0ADD-CB72-4908-8C75-5A355DF7FED0}">
  <sheetPr codeName="Tabelle6"/>
  <dimension ref="A1:H34"/>
  <sheetViews>
    <sheetView workbookViewId="0">
      <selection activeCell="D17" sqref="D17"/>
    </sheetView>
  </sheetViews>
  <sheetFormatPr baseColWidth="10" defaultColWidth="11.453125" defaultRowHeight="14.5" x14ac:dyDescent="0.35"/>
  <cols>
    <col min="1" max="1" width="38.81640625" bestFit="1" customWidth="1"/>
    <col min="2" max="2" width="13.1796875" customWidth="1"/>
    <col min="3" max="3" width="13.81640625" bestFit="1" customWidth="1"/>
    <col min="5" max="5" width="38.81640625" customWidth="1"/>
    <col min="6" max="6" width="15.26953125" customWidth="1"/>
  </cols>
  <sheetData>
    <row r="1" spans="1:8" ht="21" x14ac:dyDescent="0.5">
      <c r="A1" s="1" t="s">
        <v>9</v>
      </c>
    </row>
    <row r="2" spans="1:8" x14ac:dyDescent="0.35">
      <c r="A2" t="s">
        <v>182</v>
      </c>
    </row>
    <row r="4" spans="1:8" x14ac:dyDescent="0.35">
      <c r="A4" s="133" t="s">
        <v>17</v>
      </c>
      <c r="B4" s="133"/>
      <c r="C4" s="133"/>
      <c r="E4" s="132" t="s">
        <v>18</v>
      </c>
      <c r="F4" s="132"/>
      <c r="G4" s="132"/>
      <c r="H4" s="132"/>
    </row>
    <row r="5" spans="1:8" x14ac:dyDescent="0.35">
      <c r="A5" s="12" t="s">
        <v>11</v>
      </c>
      <c r="B5" s="12" t="s">
        <v>12</v>
      </c>
      <c r="C5" s="12" t="s">
        <v>13</v>
      </c>
      <c r="E5" s="13" t="s">
        <v>11</v>
      </c>
      <c r="F5" s="13" t="s">
        <v>460</v>
      </c>
      <c r="G5" s="63" t="s">
        <v>12</v>
      </c>
      <c r="H5" s="13" t="s">
        <v>13</v>
      </c>
    </row>
    <row r="6" spans="1:8" ht="16.5" x14ac:dyDescent="0.45">
      <c r="A6" s="2" t="s">
        <v>20</v>
      </c>
      <c r="B6" s="2" t="str">
        <f>'Auswahlfelder und Texte'!E6</f>
        <v>55 cm</v>
      </c>
      <c r="C6" s="2"/>
      <c r="E6" s="7" t="s">
        <v>183</v>
      </c>
      <c r="F6" s="7" t="s">
        <v>552</v>
      </c>
      <c r="G6" s="7">
        <f>HLOOKUP(B8,B13:C14,2,FALSE)</f>
        <v>0.5</v>
      </c>
      <c r="H6" s="7"/>
    </row>
    <row r="7" spans="1:8" ht="16.5" x14ac:dyDescent="0.45">
      <c r="A7" s="2" t="s">
        <v>21</v>
      </c>
      <c r="B7" s="2" t="str">
        <f>'Auswahlfelder und Texte'!E7</f>
        <v>Standard</v>
      </c>
      <c r="C7" s="2"/>
      <c r="E7" s="7" t="s">
        <v>184</v>
      </c>
      <c r="F7" s="7" t="s">
        <v>553</v>
      </c>
      <c r="G7" s="7">
        <f>HLOOKUP(B8,B13:C15,3,FALSE)</f>
        <v>0</v>
      </c>
      <c r="H7" s="7" t="s">
        <v>15</v>
      </c>
    </row>
    <row r="8" spans="1:8" ht="16.5" x14ac:dyDescent="0.45">
      <c r="A8" s="2" t="s">
        <v>22</v>
      </c>
      <c r="B8" s="2" t="str">
        <f>'Auswahlfelder und Texte'!E8</f>
        <v>Homogen</v>
      </c>
      <c r="C8" s="2"/>
      <c r="E8" s="7" t="s">
        <v>185</v>
      </c>
      <c r="F8" s="7" t="s">
        <v>499</v>
      </c>
      <c r="G8" s="7">
        <f>HLOOKUP(B7,B18:C19,2,FALSE)</f>
        <v>645.5</v>
      </c>
      <c r="H8" s="7" t="s">
        <v>15</v>
      </c>
    </row>
    <row r="9" spans="1:8" ht="16.5" x14ac:dyDescent="0.45">
      <c r="E9" s="7" t="s">
        <v>186</v>
      </c>
      <c r="F9" s="7" t="s">
        <v>548</v>
      </c>
      <c r="G9" s="7">
        <f>INDEX(B23:C24,MATCH(B6,A23:A24,0),MATCH(B7,B22:C22,0))</f>
        <v>-18.59</v>
      </c>
      <c r="H9" s="7" t="s">
        <v>15</v>
      </c>
    </row>
    <row r="10" spans="1:8" ht="16.5" x14ac:dyDescent="0.45">
      <c r="E10" s="7" t="s">
        <v>187</v>
      </c>
      <c r="F10" s="7" t="s">
        <v>549</v>
      </c>
      <c r="G10" s="7">
        <f>INDEX(B28:C29,MATCH(B6,A28:A29,0),MATCH(B7,B27:C27,0))</f>
        <v>341.11</v>
      </c>
      <c r="H10" s="7" t="s">
        <v>15</v>
      </c>
    </row>
    <row r="11" spans="1:8" ht="16.5" x14ac:dyDescent="0.45">
      <c r="E11" s="7" t="s">
        <v>188</v>
      </c>
      <c r="F11" s="7" t="s">
        <v>550</v>
      </c>
      <c r="G11" s="7">
        <f>INDEX(B33:C34,MATCH(B6,A33:A34,0),MATCH(B7,B32:C32,0))</f>
        <v>6.41</v>
      </c>
      <c r="H11" s="7" t="s">
        <v>191</v>
      </c>
    </row>
    <row r="12" spans="1:8" x14ac:dyDescent="0.35">
      <c r="A12" s="131" t="s">
        <v>283</v>
      </c>
      <c r="B12" s="131"/>
      <c r="C12" s="131"/>
    </row>
    <row r="13" spans="1:8" x14ac:dyDescent="0.35">
      <c r="A13" s="16" t="s">
        <v>22</v>
      </c>
      <c r="B13" s="16" t="str">
        <f>'Auswahlfelder und Texte'!A37</f>
        <v>Homogen</v>
      </c>
      <c r="C13" s="16" t="str">
        <f>'Auswahlfelder und Texte'!A38</f>
        <v>Nicht homogen</v>
      </c>
    </row>
    <row r="14" spans="1:8" x14ac:dyDescent="0.35">
      <c r="A14" s="16" t="s">
        <v>189</v>
      </c>
      <c r="B14" s="18">
        <v>0.5</v>
      </c>
      <c r="C14" s="18">
        <v>0.75</v>
      </c>
    </row>
    <row r="15" spans="1:8" x14ac:dyDescent="0.35">
      <c r="A15" s="16" t="s">
        <v>184</v>
      </c>
      <c r="B15" s="18">
        <v>0</v>
      </c>
      <c r="C15" s="18">
        <v>30</v>
      </c>
    </row>
    <row r="17" spans="1:3" x14ac:dyDescent="0.35">
      <c r="A17" s="131" t="s">
        <v>284</v>
      </c>
      <c r="B17" s="131"/>
      <c r="C17" s="131"/>
    </row>
    <row r="18" spans="1:3" x14ac:dyDescent="0.35">
      <c r="A18" s="16" t="s">
        <v>38</v>
      </c>
      <c r="B18" s="16" t="str">
        <f>'Auswahlfelder und Texte'!A32</f>
        <v>Standard</v>
      </c>
      <c r="C18" s="16" t="str">
        <f>'Auswahlfelder und Texte'!A33</f>
        <v>Grossraum</v>
      </c>
    </row>
    <row r="19" spans="1:3" x14ac:dyDescent="0.35">
      <c r="A19" s="16" t="s">
        <v>185</v>
      </c>
      <c r="B19" s="18">
        <v>645.5</v>
      </c>
      <c r="C19" s="18">
        <v>710.5</v>
      </c>
    </row>
    <row r="21" spans="1:3" x14ac:dyDescent="0.35">
      <c r="A21" s="131" t="s">
        <v>186</v>
      </c>
      <c r="B21" s="131"/>
      <c r="C21" s="131"/>
    </row>
    <row r="22" spans="1:3" x14ac:dyDescent="0.35">
      <c r="A22" s="16"/>
      <c r="B22" s="16" t="str">
        <f>'Auswahlfelder und Texte'!A32</f>
        <v>Standard</v>
      </c>
      <c r="C22" s="16" t="str">
        <f>'Auswahlfelder und Texte'!A33</f>
        <v>Grossraum</v>
      </c>
    </row>
    <row r="23" spans="1:3" x14ac:dyDescent="0.35">
      <c r="A23" s="16" t="str">
        <f>'Auswahlfelder und Texte'!A27</f>
        <v>55 cm</v>
      </c>
      <c r="B23" s="31">
        <v>-18.59</v>
      </c>
      <c r="C23" s="31">
        <v>-17.7</v>
      </c>
    </row>
    <row r="24" spans="1:3" x14ac:dyDescent="0.35">
      <c r="A24" s="16" t="str">
        <f>'Auswahlfelder und Texte'!A28</f>
        <v>60 cm</v>
      </c>
      <c r="B24" s="31">
        <v>-18.87</v>
      </c>
      <c r="C24" s="31">
        <v>-18.27</v>
      </c>
    </row>
    <row r="26" spans="1:3" x14ac:dyDescent="0.35">
      <c r="A26" s="131" t="s">
        <v>187</v>
      </c>
      <c r="B26" s="131"/>
      <c r="C26" s="131"/>
    </row>
    <row r="27" spans="1:3" x14ac:dyDescent="0.35">
      <c r="A27" s="16"/>
      <c r="B27" s="16" t="str">
        <f>'Auswahlfelder und Texte'!A32</f>
        <v>Standard</v>
      </c>
      <c r="C27" s="16" t="str">
        <f>'Auswahlfelder und Texte'!A33</f>
        <v>Grossraum</v>
      </c>
    </row>
    <row r="28" spans="1:3" x14ac:dyDescent="0.35">
      <c r="A28" s="16" t="str">
        <f>'Auswahlfelder und Texte'!A27</f>
        <v>55 cm</v>
      </c>
      <c r="B28" s="31">
        <v>341.11</v>
      </c>
      <c r="C28" s="31">
        <v>370.17</v>
      </c>
    </row>
    <row r="29" spans="1:3" x14ac:dyDescent="0.35">
      <c r="A29" s="16" t="str">
        <f>'Auswahlfelder und Texte'!A28</f>
        <v>60 cm</v>
      </c>
      <c r="B29" s="31">
        <v>339.17</v>
      </c>
      <c r="C29" s="31">
        <v>370.6</v>
      </c>
    </row>
    <row r="31" spans="1:3" x14ac:dyDescent="0.35">
      <c r="A31" s="131" t="s">
        <v>188</v>
      </c>
      <c r="B31" s="131"/>
      <c r="C31" s="131"/>
    </row>
    <row r="32" spans="1:3" x14ac:dyDescent="0.35">
      <c r="A32" s="16"/>
      <c r="B32" s="16" t="str">
        <f>'Auswahlfelder und Texte'!A32</f>
        <v>Standard</v>
      </c>
      <c r="C32" s="16" t="str">
        <f>'Auswahlfelder und Texte'!A33</f>
        <v>Grossraum</v>
      </c>
    </row>
    <row r="33" spans="1:3" x14ac:dyDescent="0.35">
      <c r="A33" s="16" t="str">
        <f>'Auswahlfelder und Texte'!A27</f>
        <v>55 cm</v>
      </c>
      <c r="B33" s="18">
        <v>6.41</v>
      </c>
      <c r="C33" s="18">
        <v>7.21</v>
      </c>
    </row>
    <row r="34" spans="1:3" x14ac:dyDescent="0.35">
      <c r="A34" s="16" t="str">
        <f>'Auswahlfelder und Texte'!A28</f>
        <v>60 cm</v>
      </c>
      <c r="B34" s="18">
        <v>6.91</v>
      </c>
      <c r="C34" s="18">
        <v>7.56</v>
      </c>
    </row>
  </sheetData>
  <mergeCells count="7">
    <mergeCell ref="A4:C4"/>
    <mergeCell ref="E4:H4"/>
    <mergeCell ref="A21:C21"/>
    <mergeCell ref="A26:C26"/>
    <mergeCell ref="A31:C31"/>
    <mergeCell ref="A12:C12"/>
    <mergeCell ref="A17:C1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AF6B-1AEA-487A-A6FF-B6A3731F1AC4}">
  <sheetPr codeName="Tabelle2"/>
  <dimension ref="A1:D6"/>
  <sheetViews>
    <sheetView workbookViewId="0">
      <selection activeCell="D17" sqref="D17"/>
    </sheetView>
  </sheetViews>
  <sheetFormatPr baseColWidth="10" defaultColWidth="11.453125" defaultRowHeight="14.5" x14ac:dyDescent="0.35"/>
  <cols>
    <col min="1" max="1" width="30.81640625" customWidth="1"/>
    <col min="2" max="2" width="15.26953125" customWidth="1"/>
    <col min="6" max="6" width="28.1796875" bestFit="1" customWidth="1"/>
    <col min="7" max="7" width="22.26953125" customWidth="1"/>
    <col min="10" max="10" width="23.54296875" bestFit="1" customWidth="1"/>
  </cols>
  <sheetData>
    <row r="1" spans="1:4" ht="21" x14ac:dyDescent="0.5">
      <c r="A1" s="1" t="s">
        <v>9</v>
      </c>
      <c r="B1" s="1"/>
    </row>
    <row r="2" spans="1:4" x14ac:dyDescent="0.35">
      <c r="A2" t="s">
        <v>10</v>
      </c>
    </row>
    <row r="4" spans="1:4" x14ac:dyDescent="0.35">
      <c r="A4" s="132" t="s">
        <v>10</v>
      </c>
      <c r="B4" s="132"/>
      <c r="C4" s="132"/>
      <c r="D4" s="132"/>
    </row>
    <row r="5" spans="1:4" x14ac:dyDescent="0.35">
      <c r="A5" s="13" t="s">
        <v>11</v>
      </c>
      <c r="B5" s="13" t="s">
        <v>460</v>
      </c>
      <c r="C5" s="63" t="s">
        <v>12</v>
      </c>
      <c r="D5" s="13" t="s">
        <v>13</v>
      </c>
    </row>
    <row r="6" spans="1:4" ht="16.5" x14ac:dyDescent="0.45">
      <c r="A6" s="7" t="s">
        <v>14</v>
      </c>
      <c r="B6" s="121" t="s">
        <v>500</v>
      </c>
      <c r="C6" s="7">
        <v>3.3</v>
      </c>
      <c r="D6" s="7" t="s">
        <v>15</v>
      </c>
    </row>
  </sheetData>
  <mergeCells count="1">
    <mergeCell ref="A4:D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BE9E-0235-4158-851D-77E88EA37926}">
  <sheetPr codeName="Tabelle3"/>
  <dimension ref="A1:J120"/>
  <sheetViews>
    <sheetView workbookViewId="0">
      <selection activeCell="D17" sqref="D17"/>
    </sheetView>
  </sheetViews>
  <sheetFormatPr baseColWidth="10" defaultColWidth="11.453125" defaultRowHeight="14.5" x14ac:dyDescent="0.35"/>
  <cols>
    <col min="1" max="1" width="38.81640625" bestFit="1" customWidth="1"/>
    <col min="2" max="2" width="15" customWidth="1"/>
    <col min="5" max="5" width="11.453125" customWidth="1"/>
  </cols>
  <sheetData>
    <row r="1" spans="1:4" ht="21" x14ac:dyDescent="0.5">
      <c r="A1" s="1" t="s">
        <v>9</v>
      </c>
    </row>
    <row r="2" spans="1:4" x14ac:dyDescent="0.35">
      <c r="A2" t="s">
        <v>190</v>
      </c>
    </row>
    <row r="4" spans="1:4" x14ac:dyDescent="0.35">
      <c r="A4" s="133" t="s">
        <v>17</v>
      </c>
      <c r="B4" s="133"/>
      <c r="C4" s="133"/>
      <c r="D4" s="133"/>
    </row>
    <row r="5" spans="1:4" x14ac:dyDescent="0.35">
      <c r="A5" s="12" t="s">
        <v>11</v>
      </c>
      <c r="B5" s="12" t="s">
        <v>460</v>
      </c>
      <c r="C5" s="89" t="s">
        <v>12</v>
      </c>
      <c r="D5" s="12" t="s">
        <v>13</v>
      </c>
    </row>
    <row r="6" spans="1:4" ht="16.5" x14ac:dyDescent="0.45">
      <c r="A6" s="2" t="s">
        <v>188</v>
      </c>
      <c r="B6" s="2" t="s">
        <v>550</v>
      </c>
      <c r="C6" s="2">
        <f>'Auswertung Auswahlfelder'!G11</f>
        <v>6.41</v>
      </c>
      <c r="D6" s="2" t="s">
        <v>191</v>
      </c>
    </row>
    <row r="7" spans="1:4" ht="16.5" x14ac:dyDescent="0.45">
      <c r="A7" s="2" t="s">
        <v>186</v>
      </c>
      <c r="B7" s="2" t="s">
        <v>548</v>
      </c>
      <c r="C7" s="2">
        <f>'Auswertung Auswahlfelder'!G9</f>
        <v>-18.59</v>
      </c>
      <c r="D7" s="2" t="s">
        <v>15</v>
      </c>
    </row>
    <row r="8" spans="1:4" ht="16.5" x14ac:dyDescent="0.45">
      <c r="A8" s="2" t="s">
        <v>187</v>
      </c>
      <c r="B8" s="2" t="s">
        <v>549</v>
      </c>
      <c r="C8" s="2">
        <f>'Auswertung Auswahlfelder'!G10</f>
        <v>341.11</v>
      </c>
      <c r="D8" s="2" t="s">
        <v>15</v>
      </c>
    </row>
    <row r="9" spans="1:4" ht="16.5" x14ac:dyDescent="0.45">
      <c r="A9" s="2" t="s">
        <v>192</v>
      </c>
      <c r="B9" s="2" t="s">
        <v>551</v>
      </c>
      <c r="C9" s="2">
        <f>Start!J20</f>
        <v>0</v>
      </c>
      <c r="D9" s="2" t="s">
        <v>191</v>
      </c>
    </row>
    <row r="10" spans="1:4" ht="16.5" x14ac:dyDescent="0.45">
      <c r="A10" s="2" t="s">
        <v>183</v>
      </c>
      <c r="B10" s="2" t="s">
        <v>552</v>
      </c>
      <c r="C10" s="2">
        <f>'Auswertung Auswahlfelder'!G6</f>
        <v>0.5</v>
      </c>
      <c r="D10" s="2"/>
    </row>
    <row r="11" spans="1:4" ht="16.5" x14ac:dyDescent="0.45">
      <c r="A11" s="2" t="s">
        <v>184</v>
      </c>
      <c r="B11" s="2" t="s">
        <v>553</v>
      </c>
      <c r="C11" s="2">
        <f>'Auswertung Auswahlfelder'!G7</f>
        <v>0</v>
      </c>
      <c r="D11" s="2" t="s">
        <v>15</v>
      </c>
    </row>
    <row r="12" spans="1:4" ht="16.5" x14ac:dyDescent="0.45">
      <c r="A12" s="2" t="s">
        <v>185</v>
      </c>
      <c r="B12" s="2" t="s">
        <v>499</v>
      </c>
      <c r="C12" s="2">
        <f>'Auswertung Auswahlfelder'!G8</f>
        <v>645.5</v>
      </c>
      <c r="D12" s="2" t="s">
        <v>15</v>
      </c>
    </row>
    <row r="13" spans="1:4" x14ac:dyDescent="0.35">
      <c r="A13" s="2" t="s">
        <v>193</v>
      </c>
      <c r="B13" s="2" t="s">
        <v>496</v>
      </c>
      <c r="C13" s="2">
        <f>Start!J14</f>
        <v>0</v>
      </c>
      <c r="D13" s="2" t="s">
        <v>15</v>
      </c>
    </row>
    <row r="14" spans="1:4" x14ac:dyDescent="0.35">
      <c r="A14" s="2" t="s">
        <v>134</v>
      </c>
      <c r="B14" s="2" t="s">
        <v>497</v>
      </c>
      <c r="C14" s="2">
        <f>Start!J16</f>
        <v>0</v>
      </c>
      <c r="D14" s="2" t="s">
        <v>15</v>
      </c>
    </row>
    <row r="15" spans="1:4" x14ac:dyDescent="0.35">
      <c r="A15" s="2" t="s">
        <v>194</v>
      </c>
      <c r="B15" s="2" t="s">
        <v>498</v>
      </c>
      <c r="C15" s="2">
        <f>Start!J17</f>
        <v>0</v>
      </c>
      <c r="D15" s="2" t="s">
        <v>15</v>
      </c>
    </row>
    <row r="16" spans="1:4" ht="16.5" x14ac:dyDescent="0.45">
      <c r="A16" s="2" t="s">
        <v>14</v>
      </c>
      <c r="B16" s="88" t="s">
        <v>500</v>
      </c>
      <c r="C16" s="2">
        <f>Parameter!C6</f>
        <v>3.3</v>
      </c>
      <c r="D16" s="2" t="s">
        <v>15</v>
      </c>
    </row>
    <row r="18" spans="1:10" x14ac:dyDescent="0.35">
      <c r="A18" s="10" t="s">
        <v>201</v>
      </c>
      <c r="B18" s="25"/>
      <c r="C18" s="25"/>
      <c r="D18" s="25"/>
    </row>
    <row r="19" spans="1:10" x14ac:dyDescent="0.35">
      <c r="A19" t="s">
        <v>202</v>
      </c>
      <c r="B19" s="25"/>
      <c r="C19" s="25"/>
      <c r="D19" s="25"/>
    </row>
    <row r="21" spans="1:10" x14ac:dyDescent="0.35">
      <c r="A21" s="131" t="s">
        <v>195</v>
      </c>
      <c r="B21" s="131"/>
      <c r="C21" s="131"/>
      <c r="D21" s="131"/>
    </row>
    <row r="22" spans="1:10" x14ac:dyDescent="0.35">
      <c r="A22" s="14" t="s">
        <v>196</v>
      </c>
      <c r="B22" s="15" t="s">
        <v>150</v>
      </c>
      <c r="C22" s="15" t="s">
        <v>197</v>
      </c>
      <c r="D22" s="15" t="s">
        <v>198</v>
      </c>
    </row>
    <row r="23" spans="1:10" x14ac:dyDescent="0.35">
      <c r="A23" s="16"/>
      <c r="B23" s="17" t="s">
        <v>191</v>
      </c>
      <c r="C23" s="17" t="s">
        <v>15</v>
      </c>
      <c r="D23" s="17" t="s">
        <v>15</v>
      </c>
    </row>
    <row r="24" spans="1:10" x14ac:dyDescent="0.35">
      <c r="A24" t="s">
        <v>199</v>
      </c>
      <c r="B24" s="4">
        <f>C6</f>
        <v>6.41</v>
      </c>
      <c r="C24" s="4">
        <f>C7</f>
        <v>-18.59</v>
      </c>
      <c r="D24" s="4">
        <f>C8</f>
        <v>341.11</v>
      </c>
    </row>
    <row r="25" spans="1:10" x14ac:dyDescent="0.35">
      <c r="A25" t="s">
        <v>122</v>
      </c>
      <c r="B25" s="4">
        <f>C9</f>
        <v>0</v>
      </c>
      <c r="C25" s="4">
        <f>C10*C15+C16</f>
        <v>3.3</v>
      </c>
      <c r="D25" s="4">
        <f>C12+C14-C13/2+C11</f>
        <v>645.5</v>
      </c>
    </row>
    <row r="26" spans="1:10" x14ac:dyDescent="0.35">
      <c r="A26" s="20" t="s">
        <v>200</v>
      </c>
      <c r="B26" s="79">
        <f>SUM(B24:B25)</f>
        <v>6.41</v>
      </c>
      <c r="C26" s="79">
        <f>SUMPRODUCT($B24:$B25,C24:C25)/$B26</f>
        <v>-18.59</v>
      </c>
      <c r="D26" s="79">
        <f>SUMPRODUCT($B24:$B25,D24:D25)/$B26</f>
        <v>341.11</v>
      </c>
    </row>
    <row r="27" spans="1:10" x14ac:dyDescent="0.35">
      <c r="A27" s="8"/>
      <c r="B27" s="25"/>
      <c r="C27" s="25"/>
      <c r="D27" s="25"/>
    </row>
    <row r="28" spans="1:10" x14ac:dyDescent="0.35">
      <c r="A28" s="136" t="s">
        <v>203</v>
      </c>
      <c r="B28" s="136"/>
      <c r="C28" s="136"/>
      <c r="D28" s="134" t="s">
        <v>204</v>
      </c>
      <c r="E28" s="134"/>
      <c r="F28" s="134"/>
      <c r="G28" s="134"/>
      <c r="H28" s="134"/>
      <c r="I28" s="134"/>
      <c r="J28" s="24" t="s">
        <v>205</v>
      </c>
    </row>
    <row r="29" spans="1:10" x14ac:dyDescent="0.35">
      <c r="A29" s="71" t="s">
        <v>203</v>
      </c>
      <c r="B29" s="11"/>
      <c r="C29" s="11"/>
      <c r="D29" s="135" t="s">
        <v>206</v>
      </c>
      <c r="E29" s="135"/>
      <c r="F29" s="137" t="s">
        <v>207</v>
      </c>
      <c r="G29" s="137"/>
      <c r="H29" s="135" t="s">
        <v>208</v>
      </c>
      <c r="I29" s="135"/>
      <c r="J29" s="26" t="s">
        <v>209</v>
      </c>
    </row>
    <row r="30" spans="1:10" ht="16.5" x14ac:dyDescent="0.45">
      <c r="A30" s="27" t="s">
        <v>478</v>
      </c>
      <c r="B30" s="9" t="s">
        <v>210</v>
      </c>
      <c r="C30" s="9" t="s">
        <v>211</v>
      </c>
      <c r="D30" s="60" t="s">
        <v>515</v>
      </c>
      <c r="E30" s="60" t="s">
        <v>516</v>
      </c>
      <c r="F30" s="60" t="s">
        <v>544</v>
      </c>
      <c r="G30" s="60" t="s">
        <v>545</v>
      </c>
      <c r="H30" s="60" t="s">
        <v>546</v>
      </c>
      <c r="I30" s="60" t="s">
        <v>547</v>
      </c>
      <c r="J30" s="27" t="s">
        <v>472</v>
      </c>
    </row>
    <row r="31" spans="1:10" x14ac:dyDescent="0.35">
      <c r="A31" s="7">
        <v>-1</v>
      </c>
      <c r="B31" s="4">
        <f>SIN(RADIANS(A31))</f>
        <v>-1.7452406437283512E-2</v>
      </c>
      <c r="C31" s="4">
        <f t="shared" ref="C31:C94" si="0">COS(RADIANS(A31))</f>
        <v>0.99984769515639127</v>
      </c>
      <c r="D31" s="23">
        <v>-0.95059723122898809</v>
      </c>
      <c r="E31" s="23">
        <v>-0.52919843780063047</v>
      </c>
      <c r="F31" s="4">
        <f>$D31+$C$26*$C31+$D$26*$B31</f>
        <v>-25.490956244008078</v>
      </c>
      <c r="G31" s="4">
        <f>$E31-$C$26*$B31+$D$26*$C31</f>
        <v>340.20440862132693</v>
      </c>
      <c r="H31" s="23">
        <v>27.557752216203248</v>
      </c>
      <c r="I31" s="23">
        <v>-56.494192298770983</v>
      </c>
      <c r="J31" s="6">
        <f>$B$26*9.81*(F31-H31)</f>
        <v>-3335.8141902658549</v>
      </c>
    </row>
    <row r="32" spans="1:10" x14ac:dyDescent="0.35">
      <c r="A32" s="7">
        <v>0</v>
      </c>
      <c r="B32" s="4">
        <f t="shared" ref="B32:B94" si="1">SIN(RADIANS(A32))</f>
        <v>0</v>
      </c>
      <c r="C32" s="4">
        <f t="shared" si="0"/>
        <v>1</v>
      </c>
      <c r="D32" s="23">
        <v>0</v>
      </c>
      <c r="E32" s="23">
        <v>0</v>
      </c>
      <c r="F32" s="4">
        <f t="shared" ref="F32:F95" si="2">$D32+$C$26*$C32+$D$26*$B32</f>
        <v>-18.59</v>
      </c>
      <c r="G32" s="4">
        <f t="shared" ref="G32:G95" si="3">$E32-$C$26*$B32+$D$26*$C32</f>
        <v>341.11</v>
      </c>
      <c r="H32" s="23">
        <v>32.333801333167301</v>
      </c>
      <c r="I32" s="23">
        <v>-53.071992205387694</v>
      </c>
      <c r="J32" s="6">
        <f t="shared" ref="J32:J95" si="4">$B$26*9.81*(F32-H32)</f>
        <v>-3202.19556781236</v>
      </c>
    </row>
    <row r="33" spans="1:10" x14ac:dyDescent="0.35">
      <c r="A33" s="7">
        <v>1</v>
      </c>
      <c r="B33" s="4">
        <f t="shared" si="1"/>
        <v>1.7452406437283512E-2</v>
      </c>
      <c r="C33" s="4">
        <f t="shared" si="0"/>
        <v>0.99984769515639127</v>
      </c>
      <c r="D33" s="23">
        <v>0.89838995658222309</v>
      </c>
      <c r="E33" s="23">
        <v>0.59633978562459333</v>
      </c>
      <c r="F33" s="4">
        <f t="shared" si="2"/>
        <v>-11.73558833655331</v>
      </c>
      <c r="G33" s="4">
        <f t="shared" si="3"/>
        <v>341.97882731609036</v>
      </c>
      <c r="H33" s="23">
        <v>36.528980281360532</v>
      </c>
      <c r="I33" s="23">
        <v>-48.959422896747569</v>
      </c>
      <c r="J33" s="6">
        <f t="shared" si="4"/>
        <v>-3034.9774302885198</v>
      </c>
    </row>
    <row r="34" spans="1:10" x14ac:dyDescent="0.35">
      <c r="A34" s="7">
        <v>2</v>
      </c>
      <c r="B34" s="4">
        <f t="shared" si="1"/>
        <v>3.4899496702500969E-2</v>
      </c>
      <c r="C34" s="4">
        <f t="shared" si="0"/>
        <v>0.99939082701909576</v>
      </c>
      <c r="D34" s="23">
        <v>1.7285833399841772</v>
      </c>
      <c r="E34" s="23">
        <v>1.2426038161309378</v>
      </c>
      <c r="F34" s="4">
        <f t="shared" si="2"/>
        <v>-4.9455248141107067</v>
      </c>
      <c r="G34" s="4">
        <f t="shared" si="3"/>
        <v>342.79359046431421</v>
      </c>
      <c r="H34" s="23">
        <v>40.046714287785548</v>
      </c>
      <c r="I34" s="23">
        <v>-44.252981600928095</v>
      </c>
      <c r="J34" s="6">
        <f t="shared" si="4"/>
        <v>-2829.2064784293502</v>
      </c>
    </row>
    <row r="35" spans="1:10" x14ac:dyDescent="0.35">
      <c r="A35" s="7">
        <v>3</v>
      </c>
      <c r="B35" s="4">
        <f t="shared" si="1"/>
        <v>5.2335956242943835E-2</v>
      </c>
      <c r="C35" s="4">
        <f t="shared" si="0"/>
        <v>0.99862953475457383</v>
      </c>
      <c r="D35" s="23">
        <v>2.4839592954098388</v>
      </c>
      <c r="E35" s="23">
        <v>1.9299902762751344</v>
      </c>
      <c r="F35" s="4">
        <f t="shared" si="2"/>
        <v>1.7717542783528835</v>
      </c>
      <c r="G35" s="4">
        <f t="shared" si="3"/>
        <v>343.54543630296416</v>
      </c>
      <c r="H35" s="23">
        <v>42.819518019465264</v>
      </c>
      <c r="I35" s="23">
        <v>-39.071633733647289</v>
      </c>
      <c r="J35" s="6">
        <f t="shared" si="4"/>
        <v>-2581.1695843450025</v>
      </c>
    </row>
    <row r="36" spans="1:10" x14ac:dyDescent="0.35">
      <c r="A36" s="7">
        <v>4</v>
      </c>
      <c r="B36" s="4">
        <f t="shared" si="1"/>
        <v>6.9756473744125302E-2</v>
      </c>
      <c r="C36" s="4">
        <f t="shared" si="0"/>
        <v>0.9975640502598242</v>
      </c>
      <c r="D36" s="23">
        <v>3.1579877656605149</v>
      </c>
      <c r="E36" s="23">
        <v>2.6465119999299702</v>
      </c>
      <c r="F36" s="4">
        <f t="shared" si="2"/>
        <v>8.4079028301889664</v>
      </c>
      <c r="G36" s="4">
        <f t="shared" si="3"/>
        <v>344.22235803096191</v>
      </c>
      <c r="H36" s="23">
        <v>44.812710564178197</v>
      </c>
      <c r="I36" s="23">
        <v>-33.548059729518457</v>
      </c>
      <c r="J36" s="6">
        <f t="shared" si="4"/>
        <v>-2289.210760409484</v>
      </c>
    </row>
    <row r="37" spans="1:10" x14ac:dyDescent="0.35">
      <c r="A37" s="7">
        <v>5</v>
      </c>
      <c r="B37" s="4">
        <f t="shared" si="1"/>
        <v>8.7155742747658166E-2</v>
      </c>
      <c r="C37" s="4">
        <f t="shared" si="0"/>
        <v>0.99619469809174555</v>
      </c>
      <c r="D37" s="23">
        <v>3.7462929595137968</v>
      </c>
      <c r="E37" s="23">
        <v>3.3799634462351662</v>
      </c>
      <c r="F37" s="4">
        <f t="shared" si="2"/>
        <v>14.956728930641928</v>
      </c>
      <c r="G37" s="4">
        <f t="shared" si="3"/>
        <v>344.81216216998951</v>
      </c>
      <c r="H37" s="23">
        <v>46.024827482618015</v>
      </c>
      <c r="I37" s="23">
        <v>-27.819143553529898</v>
      </c>
      <c r="J37" s="6">
        <f t="shared" si="4"/>
        <v>-1953.6272799552155</v>
      </c>
    </row>
    <row r="38" spans="1:10" x14ac:dyDescent="0.35">
      <c r="A38" s="7">
        <v>6</v>
      </c>
      <c r="B38" s="4">
        <f t="shared" si="1"/>
        <v>0.10452846326765347</v>
      </c>
      <c r="C38" s="4">
        <f t="shared" si="0"/>
        <v>0.99452189536827329</v>
      </c>
      <c r="D38" s="23">
        <v>4.2466473872131907</v>
      </c>
      <c r="E38" s="23">
        <v>4.1184433536565166</v>
      </c>
      <c r="F38" s="4">
        <f t="shared" si="2"/>
        <v>21.414189457546268</v>
      </c>
      <c r="G38" s="4">
        <f t="shared" si="3"/>
        <v>345.30299121487394</v>
      </c>
      <c r="H38" s="23">
        <v>46.484935623747816</v>
      </c>
      <c r="I38" s="23">
        <v>-22.016970104751962</v>
      </c>
      <c r="J38" s="6">
        <f t="shared" si="4"/>
        <v>-1576.5011674977025</v>
      </c>
    </row>
    <row r="39" spans="1:10" x14ac:dyDescent="0.35">
      <c r="A39" s="7">
        <v>7</v>
      </c>
      <c r="B39" s="4">
        <f t="shared" si="1"/>
        <v>0.12186934340514748</v>
      </c>
      <c r="C39" s="4">
        <f t="shared" si="0"/>
        <v>0.99254615164132198</v>
      </c>
      <c r="D39" s="23">
        <v>4.658829610103453</v>
      </c>
      <c r="E39" s="23">
        <v>4.8508095306762016</v>
      </c>
      <c r="F39" s="4">
        <f t="shared" si="2"/>
        <v>27.778248380021136</v>
      </c>
      <c r="G39" s="4">
        <f t="shared" si="3"/>
        <v>345.68377841094929</v>
      </c>
      <c r="H39" s="23">
        <v>46.247532898306105</v>
      </c>
      <c r="I39" s="23">
        <v>-16.261369589859285</v>
      </c>
      <c r="J39" s="6">
        <f t="shared" si="4"/>
        <v>-1161.3873960072472</v>
      </c>
    </row>
    <row r="40" spans="1:10" x14ac:dyDescent="0.35">
      <c r="A40" s="7">
        <v>8</v>
      </c>
      <c r="B40" s="4">
        <f t="shared" si="1"/>
        <v>0.13917310096006544</v>
      </c>
      <c r="C40" s="4">
        <f t="shared" si="0"/>
        <v>0.99026806874157036</v>
      </c>
      <c r="D40" s="23">
        <v>4.9843774382375692</v>
      </c>
      <c r="E40" s="23">
        <v>5.5670338709662843</v>
      </c>
      <c r="F40" s="4">
        <f t="shared" si="2"/>
        <v>34.048630508819699</v>
      </c>
      <c r="G40" s="4">
        <f t="shared" si="3"/>
        <v>345.94460274625101</v>
      </c>
      <c r="H40" s="23">
        <v>45.385989867777482</v>
      </c>
      <c r="I40" s="23">
        <v>-10.654647432204753</v>
      </c>
      <c r="J40" s="6">
        <f t="shared" si="4"/>
        <v>-712.91696494591929</v>
      </c>
    </row>
    <row r="41" spans="1:10" x14ac:dyDescent="0.35">
      <c r="A41" s="7">
        <v>9</v>
      </c>
      <c r="B41" s="4">
        <f t="shared" si="1"/>
        <v>0.15643446504023087</v>
      </c>
      <c r="C41" s="4">
        <f t="shared" si="0"/>
        <v>0.98768834059513777</v>
      </c>
      <c r="D41" s="23">
        <v>5.2262751334432451</v>
      </c>
      <c r="E41" s="23">
        <v>6.2584424614864247</v>
      </c>
      <c r="F41" s="4">
        <f t="shared" si="2"/>
        <v>40.226509251652786</v>
      </c>
      <c r="G41" s="4">
        <f t="shared" si="3"/>
        <v>346.07692902699176</v>
      </c>
      <c r="H41" s="23">
        <v>43.985533858998288</v>
      </c>
      <c r="I41" s="23">
        <v>-5.2786927971207929</v>
      </c>
      <c r="J41" s="6">
        <f t="shared" si="4"/>
        <v>-236.37536126156058</v>
      </c>
    </row>
    <row r="42" spans="1:10" x14ac:dyDescent="0.35">
      <c r="A42" s="7">
        <v>10</v>
      </c>
      <c r="B42" s="4">
        <f t="shared" si="1"/>
        <v>0.17364817766693033</v>
      </c>
      <c r="C42" s="4">
        <f t="shared" si="0"/>
        <v>0.98480775301220802</v>
      </c>
      <c r="D42" s="23">
        <v>5.3886129390335373</v>
      </c>
      <c r="E42" s="23">
        <v>6.9178413801546128</v>
      </c>
      <c r="F42" s="4">
        <f t="shared" si="2"/>
        <v>46.314166694503193</v>
      </c>
      <c r="G42" s="4">
        <f t="shared" si="3"/>
        <v>346.07373363297717</v>
      </c>
      <c r="H42" s="23">
        <v>42.136629328351653</v>
      </c>
      <c r="I42" s="23">
        <v>-0.19427740974899871</v>
      </c>
      <c r="J42" s="6">
        <f t="shared" si="4"/>
        <v>262.69232241207777</v>
      </c>
    </row>
    <row r="43" spans="1:10" x14ac:dyDescent="0.35">
      <c r="A43" s="7">
        <v>11</v>
      </c>
      <c r="B43" s="4">
        <f t="shared" si="1"/>
        <v>0.1908089953765448</v>
      </c>
      <c r="C43" s="4">
        <f t="shared" si="0"/>
        <v>0.98162718344766398</v>
      </c>
      <c r="D43" s="23">
        <v>5.476251682126879</v>
      </c>
      <c r="E43" s="23">
        <v>7.539540897433497</v>
      </c>
      <c r="F43" s="4">
        <f t="shared" si="2"/>
        <v>52.314658754728001</v>
      </c>
      <c r="G43" s="4">
        <f t="shared" si="3"/>
        <v>345.92952866731616</v>
      </c>
      <c r="H43" s="23">
        <v>39.929349907487449</v>
      </c>
      <c r="I43" s="23">
        <v>4.5578957465154932</v>
      </c>
      <c r="J43" s="6">
        <f t="shared" si="4"/>
        <v>778.81422946306509</v>
      </c>
    </row>
    <row r="44" spans="1:10" x14ac:dyDescent="0.35">
      <c r="A44" s="7">
        <v>12</v>
      </c>
      <c r="B44" s="4">
        <f t="shared" si="1"/>
        <v>0.20791169081775934</v>
      </c>
      <c r="C44" s="4">
        <f t="shared" si="0"/>
        <v>0.97814760073380569</v>
      </c>
      <c r="D44" s="23">
        <v>5.4945166550705906</v>
      </c>
      <c r="E44" s="23">
        <v>8.1192981842184082</v>
      </c>
      <c r="F44" s="4">
        <f t="shared" si="2"/>
        <v>58.231509612275033</v>
      </c>
      <c r="G44" s="4">
        <f t="shared" si="3"/>
        <v>345.64030460282902</v>
      </c>
      <c r="H44" s="23">
        <v>37.449052236624887</v>
      </c>
      <c r="I44" s="23">
        <v>8.9549428371381925</v>
      </c>
      <c r="J44" s="6">
        <f t="shared" si="4"/>
        <v>1306.8445629413702</v>
      </c>
    </row>
    <row r="45" spans="1:10" x14ac:dyDescent="0.35">
      <c r="A45" s="7">
        <v>13</v>
      </c>
      <c r="B45" s="4">
        <f t="shared" si="1"/>
        <v>0.224951054343865</v>
      </c>
      <c r="C45" s="4">
        <f t="shared" si="0"/>
        <v>0.97437006478523525</v>
      </c>
      <c r="D45" s="23">
        <v>5.4489357312645623</v>
      </c>
      <c r="E45" s="23">
        <v>8.6542014443264179</v>
      </c>
      <c r="F45" s="4">
        <f t="shared" si="2"/>
        <v>64.068450374142827</v>
      </c>
      <c r="G45" s="4">
        <f t="shared" si="3"/>
        <v>345.20341434347046</v>
      </c>
      <c r="H45" s="23">
        <v>34.773413147001079</v>
      </c>
      <c r="I45" s="23">
        <v>12.98888693345187</v>
      </c>
      <c r="J45" s="6">
        <f t="shared" si="4"/>
        <v>1842.13346042085</v>
      </c>
    </row>
    <row r="46" spans="1:10" x14ac:dyDescent="0.35">
      <c r="A46" s="7">
        <v>14</v>
      </c>
      <c r="B46" s="4">
        <f t="shared" si="1"/>
        <v>0.24192189559966773</v>
      </c>
      <c r="C46" s="4">
        <f t="shared" si="0"/>
        <v>0.97029572627599647</v>
      </c>
      <c r="D46" s="23">
        <v>5.3450283596994161</v>
      </c>
      <c r="E46" s="23">
        <v>9.1425176097933303</v>
      </c>
      <c r="F46" s="4">
        <f t="shared" si="2"/>
        <v>69.829208616231298</v>
      </c>
      <c r="G46" s="4">
        <f t="shared" si="3"/>
        <v>344.61742083899628</v>
      </c>
      <c r="H46" s="23">
        <v>31.970713534874445</v>
      </c>
      <c r="I46" s="23">
        <v>16.663533761902059</v>
      </c>
      <c r="J46" s="6">
        <f t="shared" si="4"/>
        <v>2380.6216735553894</v>
      </c>
    </row>
    <row r="47" spans="1:10" x14ac:dyDescent="0.35">
      <c r="A47" s="7">
        <v>15</v>
      </c>
      <c r="B47" s="4">
        <f t="shared" si="1"/>
        <v>0.25881904510252074</v>
      </c>
      <c r="C47" s="4">
        <f t="shared" si="0"/>
        <v>0.96592582628906831</v>
      </c>
      <c r="D47" s="23">
        <v>5.1881456175107203</v>
      </c>
      <c r="E47" s="23">
        <v>9.5835226513244862</v>
      </c>
      <c r="F47" s="4">
        <f t="shared" si="2"/>
        <v>75.517348981717788</v>
      </c>
      <c r="G47" s="4">
        <f t="shared" si="3"/>
        <v>343.88192730524446</v>
      </c>
      <c r="H47" s="23">
        <v>29.099150625754827</v>
      </c>
      <c r="I47" s="23">
        <v>19.991464600649547</v>
      </c>
      <c r="J47" s="6">
        <f t="shared" si="4"/>
        <v>2918.8737908394983</v>
      </c>
    </row>
    <row r="48" spans="1:10" x14ac:dyDescent="0.35">
      <c r="A48" s="7">
        <v>16</v>
      </c>
      <c r="B48" s="4">
        <f t="shared" si="1"/>
        <v>0.27563735581699916</v>
      </c>
      <c r="C48" s="4">
        <f t="shared" si="0"/>
        <v>0.96126169593831889</v>
      </c>
      <c r="D48" s="23">
        <v>4.9833571366762577</v>
      </c>
      <c r="E48" s="23">
        <v>9.9773293828740179</v>
      </c>
      <c r="F48" s="4">
        <f t="shared" si="2"/>
        <v>81.136160651919496</v>
      </c>
      <c r="G48" s="4">
        <f t="shared" si="3"/>
        <v>342.99740492903203</v>
      </c>
      <c r="H48" s="23">
        <v>26.206923669084222</v>
      </c>
      <c r="I48" s="23">
        <v>22.991353063565725</v>
      </c>
      <c r="J48" s="6">
        <f t="shared" si="4"/>
        <v>3454.0657728783463</v>
      </c>
    </row>
    <row r="49" spans="1:10" x14ac:dyDescent="0.35">
      <c r="A49" s="7">
        <v>17</v>
      </c>
      <c r="B49" s="4">
        <f t="shared" si="1"/>
        <v>0.29237170472273677</v>
      </c>
      <c r="C49" s="4">
        <f t="shared" si="0"/>
        <v>0.95630475596303544</v>
      </c>
      <c r="D49" s="23">
        <v>4.7353782747424624</v>
      </c>
      <c r="E49" s="23">
        <v>10.324723313526988</v>
      </c>
      <c r="F49" s="4">
        <f t="shared" si="2"/>
        <v>86.688585059362367</v>
      </c>
      <c r="G49" s="4">
        <f t="shared" si="3"/>
        <v>341.96502861087367</v>
      </c>
      <c r="H49" s="23">
        <v>23.332847133002975</v>
      </c>
      <c r="I49" s="23">
        <v>25.685708844363816</v>
      </c>
      <c r="J49" s="6">
        <f t="shared" si="4"/>
        <v>3983.9418478591242</v>
      </c>
    </row>
    <row r="50" spans="1:10" x14ac:dyDescent="0.35">
      <c r="A50" s="7">
        <v>18</v>
      </c>
      <c r="B50" s="4">
        <f t="shared" si="1"/>
        <v>0.3090169943749474</v>
      </c>
      <c r="C50" s="4">
        <f t="shared" si="0"/>
        <v>0.95105651629515353</v>
      </c>
      <c r="D50" s="23">
        <v>4.448529961741464</v>
      </c>
      <c r="E50" s="23">
        <v>10.627013215332241</v>
      </c>
      <c r="F50" s="4">
        <f t="shared" si="2"/>
        <v>92.177176275052872</v>
      </c>
      <c r="G50" s="4">
        <f t="shared" si="3"/>
        <v>340.78652741420234</v>
      </c>
      <c r="H50" s="23">
        <v>20.507280699212092</v>
      </c>
      <c r="I50" s="23">
        <v>28.099074553496163</v>
      </c>
      <c r="J50" s="6">
        <f t="shared" si="4"/>
        <v>4506.7535405895778</v>
      </c>
    </row>
    <row r="51" spans="1:10" x14ac:dyDescent="0.35">
      <c r="A51" s="7">
        <v>19</v>
      </c>
      <c r="B51" s="4">
        <f t="shared" si="1"/>
        <v>0.3255681544571567</v>
      </c>
      <c r="C51" s="4">
        <f t="shared" si="0"/>
        <v>0.94551857559931685</v>
      </c>
      <c r="D51" s="23">
        <v>4.1267237621318245</v>
      </c>
      <c r="E51" s="23">
        <v>10.885899924108571</v>
      </c>
      <c r="F51" s="4">
        <f t="shared" si="2"/>
        <v>97.604086608621245</v>
      </c>
      <c r="G51" s="4">
        <f t="shared" si="3"/>
        <v>339.46405323815009</v>
      </c>
      <c r="H51" s="23">
        <v>17.753211175517393</v>
      </c>
      <c r="I51" s="23">
        <v>30.256651504481113</v>
      </c>
      <c r="J51" s="6">
        <f t="shared" si="4"/>
        <v>5021.1907340719799</v>
      </c>
    </row>
    <row r="52" spans="1:10" x14ac:dyDescent="0.35">
      <c r="A52" s="7">
        <v>20</v>
      </c>
      <c r="B52" s="4">
        <f t="shared" si="1"/>
        <v>0.34202014332566871</v>
      </c>
      <c r="C52" s="4">
        <f t="shared" si="0"/>
        <v>0.93969262078590843</v>
      </c>
      <c r="D52" s="23">
        <v>3.7734654242291654</v>
      </c>
      <c r="E52" s="23">
        <v>11.103364542799525</v>
      </c>
      <c r="F52" s="4">
        <f t="shared" si="2"/>
        <v>102.97107069363798</v>
      </c>
      <c r="G52" s="4">
        <f t="shared" si="3"/>
        <v>338.00006888350498</v>
      </c>
      <c r="H52" s="23">
        <v>15.087367349119789</v>
      </c>
      <c r="I52" s="23">
        <v>32.183302318617535</v>
      </c>
      <c r="J52" s="6">
        <f t="shared" si="4"/>
        <v>5526.3118220803281</v>
      </c>
    </row>
    <row r="53" spans="1:10" x14ac:dyDescent="0.35">
      <c r="A53" s="7">
        <v>21</v>
      </c>
      <c r="B53" s="4">
        <f t="shared" si="1"/>
        <v>0.35836794954530027</v>
      </c>
      <c r="C53" s="4">
        <f t="shared" si="0"/>
        <v>0.93358042649720174</v>
      </c>
      <c r="D53" s="23">
        <v>3.3918712252955885</v>
      </c>
      <c r="E53" s="23">
        <v>11.28157561022374</v>
      </c>
      <c r="F53" s="4">
        <f t="shared" si="2"/>
        <v>108.27950236610998</v>
      </c>
      <c r="G53" s="4">
        <f t="shared" si="3"/>
        <v>336.39725507473139</v>
      </c>
      <c r="H53" s="23">
        <v>12.521288947112115</v>
      </c>
      <c r="I53" s="23">
        <v>33.902866661299853</v>
      </c>
      <c r="J53" s="6">
        <f t="shared" si="4"/>
        <v>6021.4775520347657</v>
      </c>
    </row>
    <row r="54" spans="1:10" x14ac:dyDescent="0.35">
      <c r="A54" s="7">
        <v>22</v>
      </c>
      <c r="B54" s="4">
        <f t="shared" si="1"/>
        <v>0.37460659341591201</v>
      </c>
      <c r="C54" s="4">
        <f t="shared" si="0"/>
        <v>0.92718385456678742</v>
      </c>
      <c r="D54" s="23">
        <v>2.9846925334102608</v>
      </c>
      <c r="E54" s="23">
        <v>11.422813803419771</v>
      </c>
      <c r="F54" s="4">
        <f t="shared" si="2"/>
        <v>113.53039975711545</v>
      </c>
      <c r="G54" s="4">
        <f t="shared" si="3"/>
        <v>334.65843500629842</v>
      </c>
      <c r="H54" s="23">
        <v>10.062302867328613</v>
      </c>
      <c r="I54" s="23">
        <v>35.437725688553293</v>
      </c>
      <c r="J54" s="6">
        <f t="shared" si="4"/>
        <v>6506.2912154332653</v>
      </c>
    </row>
    <row r="55" spans="1:10" x14ac:dyDescent="0.35">
      <c r="A55" s="7">
        <v>23</v>
      </c>
      <c r="B55" s="4">
        <f t="shared" si="1"/>
        <v>0.39073112848927377</v>
      </c>
      <c r="C55" s="4">
        <f t="shared" si="0"/>
        <v>0.92050485345244037</v>
      </c>
      <c r="D55" s="23">
        <v>2.5543450595490782</v>
      </c>
      <c r="E55" s="23">
        <v>11.529412213045021</v>
      </c>
      <c r="F55" s="4">
        <f t="shared" si="2"/>
        <v>118.72445507284439</v>
      </c>
      <c r="G55" s="4">
        <f t="shared" si="3"/>
        <v>332.78651445282259</v>
      </c>
      <c r="H55" s="23">
        <v>7.7143835112406638</v>
      </c>
      <c r="I55" s="23">
        <v>36.808556313410975</v>
      </c>
      <c r="J55" s="6">
        <f t="shared" si="4"/>
        <v>6980.5464209439215</v>
      </c>
    </row>
    <row r="56" spans="1:10" x14ac:dyDescent="0.35">
      <c r="A56" s="7">
        <v>24</v>
      </c>
      <c r="B56" s="4">
        <f t="shared" si="1"/>
        <v>0.40673664307580021</v>
      </c>
      <c r="C56" s="4">
        <f t="shared" si="0"/>
        <v>0.91354545764260087</v>
      </c>
      <c r="D56" s="23">
        <v>2.1029401930815936</v>
      </c>
      <c r="E56" s="23">
        <v>11.603710032417851</v>
      </c>
      <c r="F56" s="4">
        <f t="shared" si="2"/>
        <v>123.86206645509186</v>
      </c>
      <c r="G56" s="4">
        <f t="shared" si="3"/>
        <v>330.78443528366461</v>
      </c>
      <c r="H56" s="23">
        <v>5.4788903827091842</v>
      </c>
      <c r="I56" s="23">
        <v>38.034224902713696</v>
      </c>
      <c r="J56" s="6">
        <f t="shared" si="4"/>
        <v>7444.1827161011752</v>
      </c>
    </row>
    <row r="57" spans="1:10" x14ac:dyDescent="0.35">
      <c r="A57" s="7">
        <v>25</v>
      </c>
      <c r="B57" s="4">
        <f t="shared" si="1"/>
        <v>0.42261826174069944</v>
      </c>
      <c r="C57" s="4">
        <f t="shared" si="0"/>
        <v>0.90630778703664994</v>
      </c>
      <c r="D57" s="23">
        <v>1.6323165743508454</v>
      </c>
      <c r="E57" s="23">
        <v>11.648017518726562</v>
      </c>
      <c r="F57" s="4">
        <f t="shared" si="2"/>
        <v>128.94337007570954</v>
      </c>
      <c r="G57" s="4">
        <f t="shared" si="3"/>
        <v>328.65514024055784</v>
      </c>
      <c r="H57" s="23">
        <v>3.355186564453402</v>
      </c>
      <c r="I57" s="23">
        <v>39.131779330032387</v>
      </c>
      <c r="J57" s="6">
        <f t="shared" si="4"/>
        <v>7897.2487143731596</v>
      </c>
    </row>
    <row r="58" spans="1:10" x14ac:dyDescent="0.35">
      <c r="A58" s="7">
        <v>26</v>
      </c>
      <c r="B58" s="4">
        <f t="shared" si="1"/>
        <v>0.4383711467890774</v>
      </c>
      <c r="C58" s="4">
        <f t="shared" si="0"/>
        <v>0.89879404629916704</v>
      </c>
      <c r="D58" s="23">
        <v>1.1440706600467649</v>
      </c>
      <c r="E58" s="23">
        <v>11.664590232898476</v>
      </c>
      <c r="F58" s="4">
        <f t="shared" si="2"/>
        <v>133.96827122056746</v>
      </c>
      <c r="G58" s="4">
        <f t="shared" si="3"/>
        <v>326.40154698481632</v>
      </c>
      <c r="H58" s="23">
        <v>1.3411477343700509</v>
      </c>
      <c r="I58" s="23">
        <v>40.116507175475164</v>
      </c>
      <c r="J58" s="6">
        <f t="shared" si="4"/>
        <v>8339.8720417714139</v>
      </c>
    </row>
    <row r="59" spans="1:10" x14ac:dyDescent="0.35">
      <c r="A59" s="7">
        <v>27</v>
      </c>
      <c r="B59" s="4">
        <f t="shared" si="1"/>
        <v>0.45399049973954675</v>
      </c>
      <c r="C59" s="4">
        <f t="shared" si="0"/>
        <v>0.8910065241883679</v>
      </c>
      <c r="D59" s="23">
        <v>0.63958549654653041</v>
      </c>
      <c r="E59" s="23">
        <v>11.655610780249418</v>
      </c>
      <c r="F59" s="4">
        <f t="shared" si="2"/>
        <v>138.93647357804159</v>
      </c>
      <c r="G59" s="4">
        <f t="shared" si="3"/>
        <v>324.0265296363018</v>
      </c>
      <c r="H59" s="23">
        <v>-0.56642565866148464</v>
      </c>
      <c r="I59" s="23">
        <v>41.002035643182467</v>
      </c>
      <c r="J59" s="6">
        <f t="shared" si="4"/>
        <v>8772.2352600922859</v>
      </c>
    </row>
    <row r="60" spans="1:10" x14ac:dyDescent="0.35">
      <c r="A60" s="7">
        <v>28</v>
      </c>
      <c r="B60" s="4">
        <f t="shared" si="1"/>
        <v>0.46947156278589081</v>
      </c>
      <c r="C60" s="4">
        <f t="shared" si="0"/>
        <v>0.88294759285892699</v>
      </c>
      <c r="D60" s="23">
        <v>0.12005725544695167</v>
      </c>
      <c r="E60" s="23">
        <v>11.623176515147705</v>
      </c>
      <c r="F60" s="4">
        <f t="shared" si="2"/>
        <v>143.84750628609473</v>
      </c>
      <c r="G60" s="4">
        <f t="shared" si="3"/>
        <v>321.53290626744604</v>
      </c>
      <c r="H60" s="23">
        <v>-2.3714795303141663</v>
      </c>
      <c r="I60" s="23">
        <v>41.80045523348582</v>
      </c>
      <c r="J60" s="6">
        <f t="shared" si="4"/>
        <v>9194.5568880060055</v>
      </c>
    </row>
    <row r="61" spans="1:10" x14ac:dyDescent="0.35">
      <c r="A61" s="7">
        <v>29</v>
      </c>
      <c r="B61" s="4">
        <f t="shared" si="1"/>
        <v>0.48480962024633706</v>
      </c>
      <c r="C61" s="4">
        <f t="shared" si="0"/>
        <v>0.87461970713939574</v>
      </c>
      <c r="D61" s="23">
        <v>-0.41348067255106002</v>
      </c>
      <c r="E61" s="23">
        <v>11.569291912878811</v>
      </c>
      <c r="F61" s="4">
        <f t="shared" si="2"/>
        <v>148.70074853395562</v>
      </c>
      <c r="G61" s="4">
        <f t="shared" si="3"/>
        <v>318.92343105557751</v>
      </c>
      <c r="H61" s="23">
        <v>-4.0784474342637598</v>
      </c>
      <c r="I61" s="23">
        <v>42.522454368495502</v>
      </c>
      <c r="J61" s="6">
        <f t="shared" si="4"/>
        <v>9607.076678793168</v>
      </c>
    </row>
    <row r="62" spans="1:10" x14ac:dyDescent="0.35">
      <c r="A62" s="7">
        <v>30</v>
      </c>
      <c r="B62" s="4">
        <f t="shared" si="1"/>
        <v>0.49999999999999994</v>
      </c>
      <c r="C62" s="4">
        <f t="shared" si="0"/>
        <v>0.86602540378443871</v>
      </c>
      <c r="D62" s="23">
        <v>-0.96013606287186803</v>
      </c>
      <c r="E62" s="23">
        <v>11.49586453524239</v>
      </c>
      <c r="F62" s="4">
        <f t="shared" si="2"/>
        <v>153.4954516807754</v>
      </c>
      <c r="G62" s="4">
        <f t="shared" si="3"/>
        <v>316.20079002015228</v>
      </c>
      <c r="H62" s="23">
        <v>-5.692049866063873</v>
      </c>
      <c r="I62" s="23">
        <v>43.177456159774138</v>
      </c>
      <c r="J62" s="6">
        <f t="shared" si="4"/>
        <v>10010.044391018502</v>
      </c>
    </row>
    <row r="63" spans="1:10" x14ac:dyDescent="0.35">
      <c r="A63" s="7">
        <v>31</v>
      </c>
      <c r="B63" s="4">
        <f t="shared" si="1"/>
        <v>0.51503807491005416</v>
      </c>
      <c r="C63" s="4">
        <f t="shared" si="0"/>
        <v>0.85716730070211233</v>
      </c>
      <c r="D63" s="23">
        <v>-1.519138649529566</v>
      </c>
      <c r="E63" s="23">
        <v>11.404703715407848</v>
      </c>
      <c r="F63" s="4">
        <f t="shared" si="2"/>
        <v>158.23075896298673</v>
      </c>
      <c r="G63" s="4">
        <f t="shared" si="3"/>
        <v>313.36759947048336</v>
      </c>
      <c r="H63" s="23">
        <v>-7.2171408918889579</v>
      </c>
      <c r="I63" s="23">
        <v>43.773751506983707</v>
      </c>
      <c r="J63" s="6">
        <f t="shared" si="4"/>
        <v>10403.711383464279</v>
      </c>
    </row>
    <row r="64" spans="1:10" x14ac:dyDescent="0.35">
      <c r="A64" s="7">
        <v>32</v>
      </c>
      <c r="B64" s="4">
        <f t="shared" si="1"/>
        <v>0.5299192642332049</v>
      </c>
      <c r="C64" s="4">
        <f t="shared" si="0"/>
        <v>0.84804809615642596</v>
      </c>
      <c r="D64" s="23">
        <v>-2.0898231854770088</v>
      </c>
      <c r="E64" s="23">
        <v>11.297521259444068</v>
      </c>
      <c r="F64" s="4">
        <f t="shared" si="2"/>
        <v>162.90572292956358</v>
      </c>
      <c r="G64" s="4">
        <f t="shared" si="3"/>
        <v>310.42640646145782</v>
      </c>
      <c r="H64" s="23">
        <v>-8.6585928955140794</v>
      </c>
      <c r="I64" s="23">
        <v>44.318624916171729</v>
      </c>
      <c r="J64" s="6">
        <f t="shared" si="4"/>
        <v>10788.324464144116</v>
      </c>
    </row>
    <row r="65" spans="1:10" x14ac:dyDescent="0.35">
      <c r="A65" s="7">
        <v>33</v>
      </c>
      <c r="B65" s="4">
        <f t="shared" si="1"/>
        <v>0.54463903501502708</v>
      </c>
      <c r="C65" s="4">
        <f t="shared" si="0"/>
        <v>0.83867056794542405</v>
      </c>
      <c r="D65" s="23">
        <v>-2.6716145939420599</v>
      </c>
      <c r="E65" s="23">
        <v>11.175933607009739</v>
      </c>
      <c r="F65" s="4">
        <f t="shared" si="2"/>
        <v>167.5193207819284</v>
      </c>
      <c r="G65" s="4">
        <f t="shared" si="3"/>
        <v>307.37969069980272</v>
      </c>
      <c r="H65" s="23">
        <v>-10.021211689939081</v>
      </c>
      <c r="I65" s="23">
        <v>44.818470999508008</v>
      </c>
      <c r="J65" s="6">
        <f t="shared" si="4"/>
        <v>11164.121516949219</v>
      </c>
    </row>
    <row r="66" spans="1:10" x14ac:dyDescent="0.35">
      <c r="A66" s="7">
        <v>34</v>
      </c>
      <c r="B66" s="4">
        <f t="shared" si="1"/>
        <v>0.5591929034707469</v>
      </c>
      <c r="C66" s="4">
        <f t="shared" si="0"/>
        <v>0.82903757255504162</v>
      </c>
      <c r="D66" s="23">
        <v>-3.2640150170849935</v>
      </c>
      <c r="E66" s="23">
        <v>11.041465013942016</v>
      </c>
      <c r="F66" s="4">
        <f t="shared" si="2"/>
        <v>172.07046781202325</v>
      </c>
      <c r="G66" s="4">
        <f t="shared" si="3"/>
        <v>304.22986746371345</v>
      </c>
      <c r="H66" s="23">
        <v>-11.30967556974681</v>
      </c>
      <c r="I66" s="23">
        <v>45.278900713627138</v>
      </c>
      <c r="J66" s="6">
        <f t="shared" si="4"/>
        <v>11531.328514146804</v>
      </c>
    </row>
    <row r="67" spans="1:10" x14ac:dyDescent="0.35">
      <c r="A67" s="7">
        <v>35</v>
      </c>
      <c r="B67" s="4">
        <f t="shared" si="1"/>
        <v>0.57357643635104605</v>
      </c>
      <c r="C67" s="4">
        <f t="shared" si="0"/>
        <v>0.8191520442889918</v>
      </c>
      <c r="D67" s="23">
        <v>-3.8665925654929154</v>
      </c>
      <c r="E67" s="23">
        <v>10.895551417714273</v>
      </c>
      <c r="F67" s="4">
        <f t="shared" si="2"/>
        <v>176.55802913488006</v>
      </c>
      <c r="G67" s="4">
        <f t="shared" si="3"/>
        <v>300.97929119689826</v>
      </c>
      <c r="H67" s="23">
        <v>-12.528493051714847</v>
      </c>
      <c r="I67" s="23">
        <v>45.704837132894113</v>
      </c>
      <c r="J67" s="6">
        <f t="shared" si="4"/>
        <v>11890.157596789679</v>
      </c>
    </row>
    <row r="68" spans="1:10" x14ac:dyDescent="0.35">
      <c r="A68" s="7">
        <v>36</v>
      </c>
      <c r="B68" s="4">
        <f t="shared" si="1"/>
        <v>0.58778525229247314</v>
      </c>
      <c r="C68" s="4">
        <f t="shared" si="0"/>
        <v>0.80901699437494745</v>
      </c>
      <c r="D68" s="23">
        <v>-4.4789715781707713</v>
      </c>
      <c r="E68" s="23">
        <v>10.739544726012141</v>
      </c>
      <c r="F68" s="4">
        <f t="shared" si="2"/>
        <v>180.98082990588449</v>
      </c>
      <c r="G68" s="4">
        <f t="shared" si="3"/>
        <v>297.63025951736756</v>
      </c>
      <c r="H68" s="23">
        <v>-13.681975055833153</v>
      </c>
      <c r="I68" s="23">
        <v>46.100601032988159</v>
      </c>
      <c r="J68" s="6">
        <f t="shared" si="4"/>
        <v>12240.805967883225</v>
      </c>
    </row>
    <row r="69" spans="1:10" x14ac:dyDescent="0.35">
      <c r="A69" s="7">
        <v>37</v>
      </c>
      <c r="B69" s="4">
        <f t="shared" si="1"/>
        <v>0.60181502315204827</v>
      </c>
      <c r="C69" s="4">
        <f t="shared" si="0"/>
        <v>0.79863551004729283</v>
      </c>
      <c r="D69" s="23">
        <v>-5.1008242142385711</v>
      </c>
      <c r="E69" s="23">
        <v>10.574717331997135</v>
      </c>
      <c r="F69" s="4">
        <f t="shared" si="2"/>
        <v>185.33766420137744</v>
      </c>
      <c r="G69" s="4">
        <f t="shared" si="3"/>
        <v>294.18501744462583</v>
      </c>
      <c r="H69" s="23">
        <v>-14.77421812343751</v>
      </c>
      <c r="I69" s="23">
        <v>46.469986853158694</v>
      </c>
      <c r="J69" s="6">
        <f t="shared" si="4"/>
        <v>12583.455395537247</v>
      </c>
    </row>
    <row r="70" spans="1:10" x14ac:dyDescent="0.35">
      <c r="A70" s="7">
        <v>38</v>
      </c>
      <c r="B70" s="4">
        <f t="shared" si="1"/>
        <v>0.61566147532565829</v>
      </c>
      <c r="C70" s="4">
        <f t="shared" si="0"/>
        <v>0.7880107536067219</v>
      </c>
      <c r="D70" s="23">
        <v>-5.731863212011703</v>
      </c>
      <c r="E70" s="23">
        <v>10.402266709926351</v>
      </c>
      <c r="F70" s="4">
        <f t="shared" si="2"/>
        <v>189.62730272677464</v>
      </c>
      <c r="G70" s="4">
        <f t="shared" si="3"/>
        <v>290.64576169901926</v>
      </c>
      <c r="H70" s="23">
        <v>-15.809095968326325</v>
      </c>
      <c r="I70" s="23">
        <v>46.816329768082163</v>
      </c>
      <c r="J70" s="6">
        <f t="shared" si="4"/>
        <v>12918.272166385208</v>
      </c>
    </row>
    <row r="71" spans="1:10" x14ac:dyDescent="0.35">
      <c r="A71" s="7">
        <v>39</v>
      </c>
      <c r="B71" s="4">
        <f t="shared" si="1"/>
        <v>0.62932039104983739</v>
      </c>
      <c r="C71" s="4">
        <f t="shared" si="0"/>
        <v>0.7771459614569709</v>
      </c>
      <c r="D71" s="23">
        <v>-6.3718356668417897</v>
      </c>
      <c r="E71" s="23">
        <v>10.223319984101522</v>
      </c>
      <c r="F71" s="4">
        <f t="shared" si="2"/>
        <v>193.84849950068318</v>
      </c>
      <c r="G71" s="4">
        <f t="shared" si="3"/>
        <v>287.01464496630535</v>
      </c>
      <c r="H71" s="23">
        <v>-16.790257228517095</v>
      </c>
      <c r="I71" s="23">
        <v>47.14256467366549</v>
      </c>
      <c r="J71" s="6">
        <f t="shared" si="4"/>
        <v>13245.407364521245</v>
      </c>
    </row>
    <row r="72" spans="1:10" x14ac:dyDescent="0.35">
      <c r="A72" s="7">
        <v>40</v>
      </c>
      <c r="B72" s="4">
        <f t="shared" si="1"/>
        <v>0.64278760968653925</v>
      </c>
      <c r="C72" s="4">
        <f t="shared" si="0"/>
        <v>0.76604444311897801</v>
      </c>
      <c r="D72" s="23">
        <v>-7.0205176949166344</v>
      </c>
      <c r="E72" s="23">
        <v>10.038938394694668</v>
      </c>
      <c r="F72" s="4">
        <f t="shared" si="2"/>
        <v>197.99999764767699</v>
      </c>
      <c r="G72" s="4">
        <f t="shared" si="3"/>
        <v>283.29378005108208</v>
      </c>
      <c r="H72" s="23">
        <v>-17.721127749311567</v>
      </c>
      <c r="I72" s="23">
        <v>47.451277905381509</v>
      </c>
      <c r="J72" s="6">
        <f t="shared" si="4"/>
        <v>13564.997379325974</v>
      </c>
    </row>
    <row r="73" spans="1:10" x14ac:dyDescent="0.35">
      <c r="A73" s="7">
        <v>41</v>
      </c>
      <c r="B73" s="4">
        <f t="shared" si="1"/>
        <v>0.65605902899050728</v>
      </c>
      <c r="C73" s="4">
        <f t="shared" si="0"/>
        <v>0.75470958022277201</v>
      </c>
      <c r="D73" s="23">
        <v>-7.6777098654612104</v>
      </c>
      <c r="E73" s="23">
        <v>9.8501216075847822</v>
      </c>
      <c r="F73" s="4">
        <f t="shared" si="2"/>
        <v>202.08053441714941</v>
      </c>
      <c r="G73" s="4">
        <f t="shared" si="3"/>
        <v>279.48524386630811</v>
      </c>
      <c r="H73" s="23">
        <v>-18.604916100185608</v>
      </c>
      <c r="I73" s="23">
        <v>47.744752484234851</v>
      </c>
      <c r="J73" s="6">
        <f t="shared" si="4"/>
        <v>13877.164567976113</v>
      </c>
    </row>
    <row r="74" spans="1:10" x14ac:dyDescent="0.35">
      <c r="A74" s="7">
        <v>42</v>
      </c>
      <c r="B74" s="4">
        <f t="shared" si="1"/>
        <v>0.66913060635885824</v>
      </c>
      <c r="C74" s="4">
        <f t="shared" si="0"/>
        <v>0.74314482547739424</v>
      </c>
      <c r="D74" s="23">
        <v>-8.3432332980396211</v>
      </c>
      <c r="E74" s="23">
        <v>9.6578118333722358</v>
      </c>
      <c r="F74" s="4">
        <f t="shared" si="2"/>
        <v>206.08884553140575</v>
      </c>
      <c r="G74" s="4">
        <f t="shared" si="3"/>
        <v>275.59108122417734</v>
      </c>
      <c r="H74" s="23">
        <v>-19.44462132454645</v>
      </c>
      <c r="I74" s="23">
        <v>48.02500763932445</v>
      </c>
      <c r="J74" s="6">
        <f t="shared" si="4"/>
        <v>14182.018016182674</v>
      </c>
    </row>
    <row r="75" spans="1:10" x14ac:dyDescent="0.35">
      <c r="A75" s="7">
        <v>43</v>
      </c>
      <c r="B75" s="4">
        <f t="shared" si="1"/>
        <v>0.68199836006249848</v>
      </c>
      <c r="C75" s="4">
        <f t="shared" si="0"/>
        <v>0.73135370161917046</v>
      </c>
      <c r="D75" s="23">
        <v>-9.0169263347141992</v>
      </c>
      <c r="E75" s="23">
        <v>9.4628977343896281</v>
      </c>
      <c r="F75" s="4">
        <f t="shared" si="2"/>
        <v>210.02366895310428</v>
      </c>
      <c r="G75" s="4">
        <f t="shared" si="3"/>
        <v>271.61330840726674</v>
      </c>
      <c r="H75" s="23">
        <v>-20.243042156388476</v>
      </c>
      <c r="I75" s="23">
        <v>48.293833297596578</v>
      </c>
      <c r="J75" s="6">
        <f t="shared" si="4"/>
        <v>14479.654354658234</v>
      </c>
    </row>
    <row r="76" spans="1:10" x14ac:dyDescent="0.35">
      <c r="A76" s="7">
        <v>44</v>
      </c>
      <c r="B76" s="4">
        <f t="shared" si="1"/>
        <v>0.69465837045899725</v>
      </c>
      <c r="C76" s="4">
        <f t="shared" si="0"/>
        <v>0.71933980033865119</v>
      </c>
      <c r="D76" s="23">
        <v>-9.6986417085975347</v>
      </c>
      <c r="E76" s="23">
        <v>9.266218108745889</v>
      </c>
      <c r="F76" s="4">
        <f t="shared" si="2"/>
        <v>213.88374815037548</v>
      </c>
      <c r="G76" s="4">
        <f t="shared" si="3"/>
        <v>267.55391650909598</v>
      </c>
      <c r="H76" s="23">
        <v>-21.002787123044811</v>
      </c>
      <c r="I76" s="23">
        <v>48.552820167786038</v>
      </c>
      <c r="J76" s="6">
        <f t="shared" si="4"/>
        <v>14770.158599716742</v>
      </c>
    </row>
    <row r="77" spans="1:10" x14ac:dyDescent="0.35">
      <c r="A77" s="7">
        <v>45</v>
      </c>
      <c r="B77" s="4">
        <f t="shared" si="1"/>
        <v>0.70710678118654746</v>
      </c>
      <c r="C77" s="4">
        <f t="shared" si="0"/>
        <v>0.70710678118654757</v>
      </c>
      <c r="D77" s="23">
        <v>-10.38824414083517</v>
      </c>
      <c r="E77" s="23">
        <v>9.0685653479816892</v>
      </c>
      <c r="F77" s="4">
        <f t="shared" si="2"/>
        <v>217.66783492745012</v>
      </c>
      <c r="G77" s="4">
        <f t="shared" si="3"/>
        <v>263.41487454078288</v>
      </c>
      <c r="H77" s="23">
        <v>-21.726285098351489</v>
      </c>
      <c r="I77" s="23">
        <v>48.803385981315792</v>
      </c>
      <c r="J77" s="6">
        <f t="shared" si="4"/>
        <v>15053.60499487446</v>
      </c>
    </row>
    <row r="78" spans="1:10" x14ac:dyDescent="0.35">
      <c r="A78" s="7">
        <v>46</v>
      </c>
      <c r="B78" s="4">
        <f t="shared" si="1"/>
        <v>0.71933980033865108</v>
      </c>
      <c r="C78" s="4">
        <f t="shared" si="0"/>
        <v>0.69465837045899725</v>
      </c>
      <c r="D78" s="23">
        <v>-11.085608307343165</v>
      </c>
      <c r="E78" s="23">
        <v>8.8706886703879348</v>
      </c>
      <c r="F78" s="4">
        <f t="shared" si="2"/>
        <v>221.37469187934136</v>
      </c>
      <c r="G78" s="4">
        <f t="shared" si="3"/>
        <v>259.19813230595202</v>
      </c>
      <c r="H78" s="23">
        <v>-22.415795983670883</v>
      </c>
      <c r="I78" s="23">
        <v>49.046798390951842</v>
      </c>
      <c r="J78" s="6">
        <f t="shared" si="4"/>
        <v>15330.057836850721</v>
      </c>
    </row>
    <row r="79" spans="1:10" x14ac:dyDescent="0.35">
      <c r="A79" s="7">
        <v>47</v>
      </c>
      <c r="B79" s="4">
        <f t="shared" si="1"/>
        <v>0.73135370161917046</v>
      </c>
      <c r="C79" s="4">
        <f t="shared" si="0"/>
        <v>0.68199836006249848</v>
      </c>
      <c r="D79" s="23">
        <v>-11.790617124780923</v>
      </c>
      <c r="E79" s="23">
        <v>8.6732971359177498</v>
      </c>
      <c r="F79" s="4">
        <f t="shared" si="2"/>
        <v>225.00309452097247</v>
      </c>
      <c r="G79" s="4">
        <f t="shared" si="3"/>
        <v>254.90562304993699</v>
      </c>
      <c r="H79" s="23">
        <v>-23.073421281932962</v>
      </c>
      <c r="I79" s="23">
        <v>49.284194969995717</v>
      </c>
      <c r="J79" s="6">
        <f t="shared" si="4"/>
        <v>15599.572274369879</v>
      </c>
    </row>
    <row r="80" spans="1:10" x14ac:dyDescent="0.35">
      <c r="A80" s="7">
        <v>48</v>
      </c>
      <c r="B80" s="4">
        <f t="shared" si="1"/>
        <v>0.74314482547739424</v>
      </c>
      <c r="C80" s="4">
        <f t="shared" si="0"/>
        <v>0.66913060635885824</v>
      </c>
      <c r="D80" s="23">
        <v>-12.503160312367555</v>
      </c>
      <c r="E80" s="23">
        <v>8.4770624512878072</v>
      </c>
      <c r="F80" s="4">
        <f t="shared" si="2"/>
        <v>228.55183313401523</v>
      </c>
      <c r="G80" s="4">
        <f t="shared" si="3"/>
        <v>250.53926589198269</v>
      </c>
      <c r="H80" s="23">
        <v>-23.701114397455449</v>
      </c>
      <c r="I80" s="23">
        <v>49.516600701632136</v>
      </c>
      <c r="J80" s="6">
        <f t="shared" si="4"/>
        <v>15862.195071968692</v>
      </c>
    </row>
    <row r="81" spans="1:10" x14ac:dyDescent="0.35">
      <c r="A81" s="7">
        <v>49</v>
      </c>
      <c r="B81" s="4">
        <f t="shared" si="1"/>
        <v>0.75470958022277201</v>
      </c>
      <c r="C81" s="4">
        <f t="shared" si="0"/>
        <v>0.65605902899050728</v>
      </c>
      <c r="D81" s="23">
        <v>-13.223133192357892</v>
      </c>
      <c r="E81" s="23">
        <v>8.2826215756101078</v>
      </c>
      <c r="F81" s="4">
        <f t="shared" si="2"/>
        <v>232.01971436849837</v>
      </c>
      <c r="G81" s="4">
        <f t="shared" si="3"/>
        <v>246.10096805090339</v>
      </c>
      <c r="H81" s="23">
        <v>-24.300690546068761</v>
      </c>
      <c r="I81" s="23">
        <v>49.744943300099273</v>
      </c>
      <c r="J81" s="6">
        <f t="shared" si="4"/>
        <v>16117.965333878301</v>
      </c>
    </row>
    <row r="82" spans="1:10" x14ac:dyDescent="0.35">
      <c r="A82" s="7">
        <v>50</v>
      </c>
      <c r="B82" s="4">
        <f t="shared" si="1"/>
        <v>0.76604444311897801</v>
      </c>
      <c r="C82" s="4">
        <f t="shared" si="0"/>
        <v>0.64278760968653936</v>
      </c>
      <c r="D82" s="23">
        <v>-13.95043569738678</v>
      </c>
      <c r="E82" s="23">
        <v>8.0905791379497103</v>
      </c>
      <c r="F82" s="4">
        <f t="shared" si="2"/>
        <v>235.40556263085509</v>
      </c>
      <c r="G82" s="4">
        <f t="shared" si="3"/>
        <v>241.59262687570697</v>
      </c>
      <c r="H82" s="23">
        <v>-24.873836199404806</v>
      </c>
      <c r="I82" s="23">
        <v>49.970066662623147</v>
      </c>
      <c r="J82" s="6">
        <f t="shared" si="4"/>
        <v>16366.915185184285</v>
      </c>
    </row>
    <row r="83" spans="1:10" x14ac:dyDescent="0.35">
      <c r="A83" s="7">
        <v>51</v>
      </c>
      <c r="B83" s="4">
        <f t="shared" si="1"/>
        <v>0.7771459614569709</v>
      </c>
      <c r="C83" s="4">
        <f t="shared" si="0"/>
        <v>0.6293203910498375</v>
      </c>
      <c r="D83" s="23">
        <v>-14.684971557566783</v>
      </c>
      <c r="E83" s="23">
        <v>7.9015096787499388</v>
      </c>
      <c r="F83" s="4">
        <f t="shared" si="2"/>
        <v>238.70822128540408</v>
      </c>
      <c r="G83" s="4">
        <f t="shared" si="3"/>
        <v>237.01613169324511</v>
      </c>
      <c r="H83" s="23">
        <v>-25.422118016822239</v>
      </c>
      <c r="I83" s="23">
        <v>50.19274271336058</v>
      </c>
      <c r="J83" s="6">
        <f t="shared" si="4"/>
        <v>16609.070409036525</v>
      </c>
    </row>
    <row r="84" spans="1:10" x14ac:dyDescent="0.35">
      <c r="A84" s="7">
        <v>52</v>
      </c>
      <c r="B84" s="4">
        <f t="shared" si="1"/>
        <v>0.78801075360672201</v>
      </c>
      <c r="C84" s="4">
        <f t="shared" si="0"/>
        <v>0.61566147532565829</v>
      </c>
      <c r="D84" s="23">
        <v>-15.426647644280266</v>
      </c>
      <c r="E84" s="23">
        <v>7.7159597272387117</v>
      </c>
      <c r="F84" s="4">
        <f t="shared" si="2"/>
        <v>241.92655369220469</v>
      </c>
      <c r="G84" s="4">
        <f t="shared" si="3"/>
        <v>232.37336548512297</v>
      </c>
      <c r="H84" s="23">
        <v>-25.946991240480472</v>
      </c>
      <c r="I84" s="23">
        <v>50.413681867606797</v>
      </c>
      <c r="J84" s="6">
        <f t="shared" si="4"/>
        <v>16844.4510398116</v>
      </c>
    </row>
    <row r="85" spans="1:10" x14ac:dyDescent="0.35">
      <c r="A85" s="7">
        <v>53</v>
      </c>
      <c r="B85" s="4">
        <f t="shared" si="1"/>
        <v>0.79863551004729283</v>
      </c>
      <c r="C85" s="4">
        <f t="shared" si="0"/>
        <v>0.60181502315204838</v>
      </c>
      <c r="D85" s="23">
        <v>-16.17537345112224</v>
      </c>
      <c r="E85" s="23">
        <v>7.53444972683846</v>
      </c>
      <c r="F85" s="4">
        <f t="shared" si="2"/>
        <v>245.05944410071328</v>
      </c>
      <c r="G85" s="4">
        <f t="shared" si="3"/>
        <v>227.66620640601286</v>
      </c>
      <c r="H85" s="23">
        <v>-26.449807545232044</v>
      </c>
      <c r="I85" s="23">
        <v>50.633542315866528</v>
      </c>
      <c r="J85" s="6">
        <f t="shared" si="4"/>
        <v>17073.071912925498</v>
      </c>
    </row>
    <row r="86" spans="1:10" x14ac:dyDescent="0.35">
      <c r="A86" s="7">
        <v>54</v>
      </c>
      <c r="B86" s="4">
        <f t="shared" si="1"/>
        <v>0.80901699437494745</v>
      </c>
      <c r="C86" s="4">
        <f t="shared" si="0"/>
        <v>0.58778525229247314</v>
      </c>
      <c r="D86" s="23">
        <v>-16.931060695506218</v>
      </c>
      <c r="E86" s="23">
        <v>7.3574758203254902</v>
      </c>
      <c r="F86" s="4">
        <f t="shared" si="2"/>
        <v>248.10579841561503</v>
      </c>
      <c r="G86" s="4">
        <f t="shared" si="3"/>
        <v>222.8965291552413</v>
      </c>
      <c r="H86" s="23">
        <v>-26.931822346610097</v>
      </c>
      <c r="I86" s="23">
        <v>50.852938302667191</v>
      </c>
      <c r="J86" s="6">
        <f t="shared" si="4"/>
        <v>17294.943172532316</v>
      </c>
    </row>
    <row r="87" spans="1:10" x14ac:dyDescent="0.35">
      <c r="A87" s="7">
        <v>55</v>
      </c>
      <c r="B87" s="4">
        <f t="shared" si="1"/>
        <v>0.8191520442889918</v>
      </c>
      <c r="C87" s="4">
        <f t="shared" si="0"/>
        <v>0.57357643635104616</v>
      </c>
      <c r="D87" s="23">
        <v>-17.69362302710627</v>
      </c>
      <c r="E87" s="23">
        <v>7.1855115060892061</v>
      </c>
      <c r="F87" s="4">
        <f t="shared" si="2"/>
        <v>251.06454484854581</v>
      </c>
      <c r="G87" s="4">
        <f t="shared" si="3"/>
        <v>218.06620621312692</v>
      </c>
      <c r="H87" s="23">
        <v>-27.394201578284608</v>
      </c>
      <c r="I87" s="23">
        <v>51.072447553822421</v>
      </c>
      <c r="J87" s="6">
        <f t="shared" si="4"/>
        <v>17510.070738686594</v>
      </c>
    </row>
    <row r="88" spans="1:10" x14ac:dyDescent="0.35">
      <c r="A88" s="7">
        <v>56</v>
      </c>
      <c r="B88" s="4">
        <f t="shared" si="1"/>
        <v>0.82903757255504174</v>
      </c>
      <c r="C88" s="4">
        <f t="shared" si="0"/>
        <v>0.55919290347074679</v>
      </c>
      <c r="D88" s="23">
        <v>-18.462975831634566</v>
      </c>
      <c r="E88" s="23">
        <v>7.019009176371533</v>
      </c>
      <c r="F88" s="4">
        <f t="shared" si="2"/>
        <v>253.93463446709455</v>
      </c>
      <c r="G88" s="4">
        <f t="shared" si="3"/>
        <v>213.17710895307621</v>
      </c>
      <c r="H88" s="23">
        <v>-27.838027955760065</v>
      </c>
      <c r="I88" s="23">
        <v>51.292617987874706</v>
      </c>
      <c r="J88" s="6">
        <f t="shared" si="4"/>
        <v>17718.456735740187</v>
      </c>
    </row>
    <row r="89" spans="1:10" x14ac:dyDescent="0.35">
      <c r="A89" s="7">
        <v>57</v>
      </c>
      <c r="B89" s="4">
        <f t="shared" si="1"/>
        <v>0.83867056794542405</v>
      </c>
      <c r="C89" s="4">
        <f t="shared" si="0"/>
        <v>0.54463903501502708</v>
      </c>
      <c r="D89" s="23">
        <v>-19.239036120502988</v>
      </c>
      <c r="E89" s="23">
        <v>6.8584015478603462</v>
      </c>
      <c r="F89" s="4">
        <f t="shared" si="2"/>
        <v>256.71504165043126</v>
      </c>
      <c r="G89" s="4">
        <f t="shared" si="3"/>
        <v>208.23110863994168</v>
      </c>
      <c r="H89" s="23">
        <v>-28.264306746419365</v>
      </c>
      <c r="I89" s="23">
        <v>51.513973832332049</v>
      </c>
      <c r="J89" s="6">
        <f t="shared" si="4"/>
        <v>17920.099883825602</v>
      </c>
    </row>
    <row r="90" spans="1:10" x14ac:dyDescent="0.35">
      <c r="A90" s="7">
        <v>58</v>
      </c>
      <c r="B90" s="4">
        <f t="shared" si="1"/>
        <v>0.84804809615642596</v>
      </c>
      <c r="C90" s="4">
        <f t="shared" si="0"/>
        <v>0.5299192642332049</v>
      </c>
      <c r="D90" s="23">
        <v>-20.021722498731819</v>
      </c>
      <c r="E90" s="23">
        <v>6.7041029944928141</v>
      </c>
      <c r="F90" s="4">
        <f t="shared" si="2"/>
        <v>259.40476445909133</v>
      </c>
      <c r="G90" s="4">
        <f t="shared" si="3"/>
        <v>203.23007732462932</v>
      </c>
      <c r="H90" s="23">
        <v>-28.673971067768896</v>
      </c>
      <c r="I90" s="23">
        <v>51.73702125278394</v>
      </c>
      <c r="J90" s="6">
        <f t="shared" si="4"/>
        <v>18114.995855273577</v>
      </c>
    </row>
    <row r="91" spans="1:10" x14ac:dyDescent="0.35">
      <c r="A91" s="7">
        <v>59</v>
      </c>
      <c r="B91" s="4">
        <f t="shared" si="1"/>
        <v>0.85716730070211233</v>
      </c>
      <c r="C91" s="4">
        <f t="shared" si="0"/>
        <v>0.51503807491005416</v>
      </c>
      <c r="D91" s="23">
        <v>-20.810955205095425</v>
      </c>
      <c r="E91" s="23">
        <v>6.5565107918197327</v>
      </c>
      <c r="F91" s="4">
        <f t="shared" si="2"/>
        <v>262.00282492482427</v>
      </c>
      <c r="G91" s="4">
        <f t="shared" si="3"/>
        <v>198.17588864444059</v>
      </c>
      <c r="H91" s="23">
        <v>-29.067886736279668</v>
      </c>
      <c r="I91" s="23">
        <v>51.962253592797609</v>
      </c>
      <c r="J91" s="6">
        <f t="shared" si="4"/>
        <v>18303.137597744702</v>
      </c>
    </row>
    <row r="92" spans="1:10" x14ac:dyDescent="0.35">
      <c r="A92" s="7">
        <v>60</v>
      </c>
      <c r="B92" s="4">
        <f t="shared" si="1"/>
        <v>0.8660254037844386</v>
      </c>
      <c r="C92" s="4">
        <f t="shared" si="0"/>
        <v>0.50000000000000011</v>
      </c>
      <c r="D92" s="23">
        <v>-21.606656219972308</v>
      </c>
      <c r="E92" s="23">
        <v>6.4160062817992767</v>
      </c>
      <c r="F92" s="4">
        <f t="shared" si="2"/>
        <v>264.50826926493755</v>
      </c>
      <c r="G92" s="4">
        <f t="shared" si="3"/>
        <v>193.07041853815201</v>
      </c>
      <c r="H92" s="23">
        <v>-29.446856688829385</v>
      </c>
      <c r="I92" s="23">
        <v>52.190156314465746</v>
      </c>
      <c r="J92" s="6">
        <f t="shared" si="4"/>
        <v>18484.515625737367</v>
      </c>
    </row>
    <row r="93" spans="1:10" x14ac:dyDescent="0.35">
      <c r="A93" s="7">
        <v>61</v>
      </c>
      <c r="B93" s="4">
        <f t="shared" si="1"/>
        <v>0.87461970713939574</v>
      </c>
      <c r="C93" s="4">
        <f t="shared" si="0"/>
        <v>0.48480962024633711</v>
      </c>
      <c r="D93" s="23">
        <v>-22.408749437728005</v>
      </c>
      <c r="E93" s="23">
        <v>6.2829559664482275</v>
      </c>
      <c r="F93" s="4">
        <f t="shared" si="2"/>
        <v>266.92016802421188</v>
      </c>
      <c r="G93" s="4">
        <f t="shared" si="3"/>
        <v>187.91554588439766</v>
      </c>
      <c r="H93" s="23">
        <v>-29.811624997638223</v>
      </c>
      <c r="I93" s="23">
        <v>52.421211723459955</v>
      </c>
      <c r="J93" s="6">
        <f t="shared" si="4"/>
        <v>18659.118281979278</v>
      </c>
    </row>
    <row r="94" spans="1:10" x14ac:dyDescent="0.35">
      <c r="A94" s="7">
        <v>62</v>
      </c>
      <c r="B94" s="4">
        <f t="shared" si="1"/>
        <v>0.88294759285892688</v>
      </c>
      <c r="C94" s="4">
        <f t="shared" si="0"/>
        <v>0.46947156278589086</v>
      </c>
      <c r="D94" s="23">
        <v>-23.217160901741678</v>
      </c>
      <c r="E94" s="23">
        <v>6.1577125383828317</v>
      </c>
      <c r="F94" s="4">
        <f t="shared" si="2"/>
        <v>269.23761614617717</v>
      </c>
      <c r="G94" s="4">
        <f t="shared" si="3"/>
        <v>182.71315307152554</v>
      </c>
      <c r="H94" s="23">
        <v>-30.162880497903235</v>
      </c>
      <c r="I94" s="23">
        <v>52.655903558343873</v>
      </c>
      <c r="J94" s="6">
        <f t="shared" si="4"/>
        <v>18826.931970022728</v>
      </c>
    </row>
    <row r="95" spans="1:10" x14ac:dyDescent="0.35">
      <c r="A95" s="7">
        <v>63</v>
      </c>
      <c r="B95" s="4">
        <f t="shared" ref="B95:B120" si="5">SIN(RADIANS(A95))</f>
        <v>0.89100652418836779</v>
      </c>
      <c r="C95" s="4">
        <f t="shared" ref="C95:C120" si="6">COS(RADIANS(A95))</f>
        <v>0.4539904997395468</v>
      </c>
      <c r="D95" s="23">
        <v>-24.031819101419757</v>
      </c>
      <c r="E95" s="23">
        <v>6.0406158559424199</v>
      </c>
      <c r="F95" s="4">
        <f t="shared" si="2"/>
        <v>271.45973297431618</v>
      </c>
      <c r="G95" s="4">
        <f t="shared" si="3"/>
        <v>177.46512650676098</v>
      </c>
      <c r="H95" s="23">
        <v>-30.501260045175844</v>
      </c>
      <c r="I95" s="23">
        <v>52.894721521680168</v>
      </c>
      <c r="J95" s="6">
        <f t="shared" si="4"/>
        <v>18987.941359151002</v>
      </c>
    </row>
    <row r="96" spans="1:10" x14ac:dyDescent="0.35">
      <c r="A96" s="7">
        <v>64</v>
      </c>
      <c r="B96" s="4">
        <f t="shared" si="5"/>
        <v>0.89879404629916704</v>
      </c>
      <c r="C96" s="4">
        <f t="shared" si="6"/>
        <v>0.43837114678907746</v>
      </c>
      <c r="D96" s="23">
        <v>-24.852655331755372</v>
      </c>
      <c r="E96" s="23">
        <v>5.9319938703131498</v>
      </c>
      <c r="F96" s="4">
        <f t="shared" ref="F96:F120" si="7">$D96+$C$26*$C96+$D$26*$B96</f>
        <v>273.58566218254458</v>
      </c>
      <c r="G96" s="4">
        <f t="shared" ref="G96:G120" si="8">$E96-$C$26*$B96+$D$26*$C96</f>
        <v>172.17335707223688</v>
      </c>
      <c r="H96" s="23">
        <v>-30.827351416948368</v>
      </c>
      <c r="I96" s="23">
        <v>53.138165830138753</v>
      </c>
      <c r="J96" s="6">
        <f t="shared" ref="J96:J120" si="9">$B$26*9.81*(F96-H96)</f>
        <v>19142.129562464677</v>
      </c>
    </row>
    <row r="97" spans="1:10" x14ac:dyDescent="0.35">
      <c r="A97" s="7">
        <v>65</v>
      </c>
      <c r="B97" s="4">
        <f t="shared" si="5"/>
        <v>0.90630778703664994</v>
      </c>
      <c r="C97" s="4">
        <f t="shared" si="6"/>
        <v>0.42261826174069944</v>
      </c>
      <c r="D97" s="23">
        <v>-25.679604117224443</v>
      </c>
      <c r="E97" s="23">
        <v>5.8321635118615518</v>
      </c>
      <c r="F97" s="4">
        <f t="shared" si="7"/>
        <v>275.61457163308762</v>
      </c>
      <c r="G97" s="4">
        <f t="shared" si="8"/>
        <v>166.83974053524287</v>
      </c>
      <c r="H97" s="23">
        <v>-31.141695869943501</v>
      </c>
      <c r="I97" s="23">
        <v>53.386751862461523</v>
      </c>
      <c r="J97" s="6">
        <f t="shared" si="9"/>
        <v>19289.478288752351</v>
      </c>
    </row>
    <row r="98" spans="1:10" x14ac:dyDescent="0.35">
      <c r="A98" s="7">
        <v>66</v>
      </c>
      <c r="B98" s="4">
        <f t="shared" si="5"/>
        <v>0.91354545764260087</v>
      </c>
      <c r="C98" s="4">
        <f t="shared" si="6"/>
        <v>0.40673664307580021</v>
      </c>
      <c r="D98" s="23">
        <v>-26.512603703089766</v>
      </c>
      <c r="E98" s="23">
        <v>5.7414315427593863</v>
      </c>
      <c r="F98" s="4">
        <f t="shared" si="7"/>
        <v>277.54565315859872</v>
      </c>
      <c r="G98" s="4">
        <f t="shared" si="8"/>
        <v>161.46617791992156</v>
      </c>
      <c r="H98" s="23">
        <v>-31.444790361224225</v>
      </c>
      <c r="I98" s="23">
        <v>53.641014987915334</v>
      </c>
      <c r="J98" s="6">
        <f t="shared" si="9"/>
        <v>19429.967968457862</v>
      </c>
    </row>
    <row r="99" spans="1:10" x14ac:dyDescent="0.35">
      <c r="A99" s="7">
        <v>67</v>
      </c>
      <c r="B99" s="4">
        <f t="shared" si="5"/>
        <v>0.92050485345244037</v>
      </c>
      <c r="C99" s="4">
        <f t="shared" si="6"/>
        <v>0.39073112848927372</v>
      </c>
      <c r="D99" s="23">
        <v>-27.351596618554865</v>
      </c>
      <c r="E99" s="23">
        <v>5.6600953829363547</v>
      </c>
      <c r="F99" s="4">
        <f t="shared" si="7"/>
        <v>279.37812226399149</v>
      </c>
      <c r="G99" s="4">
        <f t="shared" si="8"/>
        <v>156.05457584759338</v>
      </c>
      <c r="H99" s="23">
        <v>-31.737089437413243</v>
      </c>
      <c r="I99" s="23">
        <v>53.901515664005878</v>
      </c>
      <c r="J99" s="6">
        <f t="shared" si="9"/>
        <v>19563.577853728904</v>
      </c>
    </row>
    <row r="100" spans="1:10" x14ac:dyDescent="0.35">
      <c r="A100" s="7">
        <v>68</v>
      </c>
      <c r="B100" s="4">
        <f t="shared" si="5"/>
        <v>0.92718385456678742</v>
      </c>
      <c r="C100" s="4">
        <f t="shared" si="6"/>
        <v>0.37460659341591196</v>
      </c>
      <c r="D100" s="23">
        <v>-28.196530317706817</v>
      </c>
      <c r="E100" s="23">
        <v>5.5884439164512756</v>
      </c>
      <c r="F100" s="4">
        <f t="shared" si="7"/>
        <v>281.11121774196823</v>
      </c>
      <c r="G100" s="4">
        <f t="shared" si="8"/>
        <v>150.60684685294959</v>
      </c>
      <c r="H100" s="23">
        <v>-32.019006791954062</v>
      </c>
      <c r="I100" s="23">
        <v>54.168844901078039</v>
      </c>
      <c r="J100" s="6">
        <f t="shared" si="9"/>
        <v>19690.286092164555</v>
      </c>
    </row>
    <row r="101" spans="1:10" x14ac:dyDescent="0.35">
      <c r="A101" s="7">
        <v>69</v>
      </c>
      <c r="B101" s="4">
        <f t="shared" si="5"/>
        <v>0.93358042649720174</v>
      </c>
      <c r="C101" s="4">
        <f t="shared" si="6"/>
        <v>0.35836794954530038</v>
      </c>
      <c r="D101" s="23">
        <v>-29.047357905867926</v>
      </c>
      <c r="E101" s="23">
        <v>5.5267582855329636</v>
      </c>
      <c r="F101" s="4">
        <f t="shared" si="7"/>
        <v>282.74420119454544</v>
      </c>
      <c r="G101" s="4">
        <f t="shared" si="8"/>
        <v>145.12490968351335</v>
      </c>
      <c r="H101" s="23">
        <v>-32.2909164853383</v>
      </c>
      <c r="I101" s="23">
        <v>54.443630203466263</v>
      </c>
      <c r="J101" s="6">
        <f t="shared" si="9"/>
        <v>19810.069773458217</v>
      </c>
    </row>
    <row r="102" spans="1:10" x14ac:dyDescent="0.35">
      <c r="A102" s="7">
        <v>70</v>
      </c>
      <c r="B102" s="4">
        <f t="shared" si="5"/>
        <v>0.93969262078590832</v>
      </c>
      <c r="C102" s="4">
        <f t="shared" si="6"/>
        <v>0.34202014332566882</v>
      </c>
      <c r="D102" s="23">
        <v>-29.904038960892123</v>
      </c>
      <c r="E102" s="23">
        <v>5.4753126798303526</v>
      </c>
      <c r="F102" s="4">
        <f t="shared" si="7"/>
        <v>284.2763564509649</v>
      </c>
      <c r="G102" s="4">
        <f t="shared" si="8"/>
        <v>139.61068959005928</v>
      </c>
      <c r="H102" s="23">
        <v>-32.553153817400108</v>
      </c>
      <c r="I102" s="23">
        <v>54.726542112723934</v>
      </c>
      <c r="J102" s="6">
        <f t="shared" si="9"/>
        <v>19922.904947646355</v>
      </c>
    </row>
    <row r="103" spans="1:10" x14ac:dyDescent="0.35">
      <c r="A103" s="7">
        <v>71</v>
      </c>
      <c r="B103" s="4">
        <f t="shared" si="5"/>
        <v>0.94551857559931674</v>
      </c>
      <c r="C103" s="4">
        <f t="shared" si="6"/>
        <v>0.32556815445715676</v>
      </c>
      <c r="D103" s="23">
        <v>-30.766540461171019</v>
      </c>
      <c r="E103" s="23">
        <v>5.4343751288449127</v>
      </c>
      <c r="F103" s="4">
        <f t="shared" si="7"/>
        <v>285.7069888701534</v>
      </c>
      <c r="G103" s="4">
        <f t="shared" si="8"/>
        <v>134.06611861611697</v>
      </c>
      <c r="H103" s="23">
        <v>-32.806015833911893</v>
      </c>
      <c r="I103" s="23">
        <v>55.01830149901047</v>
      </c>
      <c r="J103" s="6">
        <f t="shared" si="9"/>
        <v>20028.766613101503</v>
      </c>
    </row>
    <row r="104" spans="1:10" x14ac:dyDescent="0.35">
      <c r="A104" s="7">
        <v>72</v>
      </c>
      <c r="B104" s="4">
        <f t="shared" si="5"/>
        <v>0.95105651629515353</v>
      </c>
      <c r="C104" s="4">
        <f t="shared" si="6"/>
        <v>0.30901699437494745</v>
      </c>
      <c r="D104" s="23">
        <v>-31.634837834738363</v>
      </c>
      <c r="E104" s="23">
        <v>5.4042083061250636</v>
      </c>
      <c r="F104" s="4">
        <f t="shared" si="7"/>
        <v>287.03542451327121</v>
      </c>
      <c r="G104" s="4">
        <f t="shared" si="8"/>
        <v>128.49313589529029</v>
      </c>
      <c r="H104" s="23">
        <v>-33.049761441505225</v>
      </c>
      <c r="I104" s="23">
        <v>55.319687773086528</v>
      </c>
      <c r="J104" s="6">
        <f t="shared" si="9"/>
        <v>20127.628671726849</v>
      </c>
    </row>
    <row r="105" spans="1:10" x14ac:dyDescent="0.35">
      <c r="A105" s="7">
        <v>73</v>
      </c>
      <c r="B105" s="4">
        <f t="shared" si="5"/>
        <v>0.95630475596303544</v>
      </c>
      <c r="C105" s="4">
        <f t="shared" si="6"/>
        <v>0.29237170472273677</v>
      </c>
      <c r="D105" s="23">
        <v>-32.50891614700015</v>
      </c>
      <c r="E105" s="23">
        <v>5.3850703546181755</v>
      </c>
      <c r="F105" s="4">
        <f t="shared" si="7"/>
        <v>288.26100916875521</v>
      </c>
      <c r="G105" s="4">
        <f t="shared" si="8"/>
        <v>122.89368796594374</v>
      </c>
      <c r="H105" s="23">
        <v>-33.284611094986744</v>
      </c>
      <c r="I105" s="23">
        <v>55.631548225075584</v>
      </c>
      <c r="J105" s="6">
        <f t="shared" si="9"/>
        <v>20219.463847986648</v>
      </c>
    </row>
    <row r="106" spans="1:10" x14ac:dyDescent="0.35">
      <c r="A106" s="7">
        <v>74</v>
      </c>
      <c r="B106" s="4">
        <f t="shared" si="5"/>
        <v>0.96126169593831889</v>
      </c>
      <c r="C106" s="4">
        <f t="shared" si="6"/>
        <v>0.27563735581699916</v>
      </c>
      <c r="D106" s="23">
        <v>-33.388771448400007</v>
      </c>
      <c r="E106" s="23">
        <v>5.3772157436427612</v>
      </c>
      <c r="F106" s="4">
        <f t="shared" si="7"/>
        <v>289.38310720848193</v>
      </c>
      <c r="G106" s="4">
        <f t="shared" si="8"/>
        <v>117.2697291138727</v>
      </c>
      <c r="H106" s="23">
        <v>-33.510746008886784</v>
      </c>
      <c r="I106" s="23">
        <v>55.954808739205653</v>
      </c>
      <c r="J106" s="6">
        <f t="shared" si="9"/>
        <v>20304.243567399903</v>
      </c>
    </row>
    <row r="107" spans="1:10" x14ac:dyDescent="0.35">
      <c r="A107" s="7">
        <v>75</v>
      </c>
      <c r="B107" s="4">
        <f t="shared" si="5"/>
        <v>0.96592582628906831</v>
      </c>
      <c r="C107" s="4">
        <f t="shared" si="6"/>
        <v>0.25881904510252074</v>
      </c>
      <c r="D107" s="23">
        <v>-34.274412307948708</v>
      </c>
      <c r="E107" s="23">
        <v>5.3808961693236199</v>
      </c>
      <c r="F107" s="4">
        <f t="shared" si="7"/>
        <v>290.40110024905954</v>
      </c>
      <c r="G107" s="4">
        <f t="shared" si="8"/>
        <v>111.62322175495825</v>
      </c>
      <c r="H107" s="23">
        <v>-33.728306829858624</v>
      </c>
      <c r="I107" s="23">
        <v>56.290486188843893</v>
      </c>
      <c r="J107" s="6">
        <f t="shared" si="9"/>
        <v>20381.93778887724</v>
      </c>
    </row>
    <row r="108" spans="1:10" x14ac:dyDescent="0.35">
      <c r="A108" s="7">
        <v>76</v>
      </c>
      <c r="B108" s="4">
        <f t="shared" si="5"/>
        <v>0.97029572627599647</v>
      </c>
      <c r="C108" s="4">
        <f t="shared" si="6"/>
        <v>0.24192189559966767</v>
      </c>
      <c r="D108" s="23">
        <v>-35.165861564226105</v>
      </c>
      <c r="E108" s="23">
        <v>5.3963615120992543</v>
      </c>
      <c r="F108" s="4">
        <f t="shared" si="7"/>
        <v>291.31438558658124</v>
      </c>
      <c r="G108" s="4">
        <f t="shared" si="8"/>
        <v>105.95613687157268</v>
      </c>
      <c r="H108" s="23">
        <v>-33.93739168737816</v>
      </c>
      <c r="I108" s="23">
        <v>56.639702886900444</v>
      </c>
      <c r="J108" s="6">
        <f t="shared" si="9"/>
        <v>20452.514783718845</v>
      </c>
    </row>
    <row r="109" spans="1:10" x14ac:dyDescent="0.35">
      <c r="A109" s="7">
        <v>77</v>
      </c>
      <c r="B109" s="4">
        <f t="shared" si="5"/>
        <v>0.97437006478523525</v>
      </c>
      <c r="C109" s="4">
        <f t="shared" si="6"/>
        <v>0.22495105434386492</v>
      </c>
      <c r="D109" s="23">
        <v>-36.063158332517588</v>
      </c>
      <c r="E109" s="23">
        <v>5.4238608671674058</v>
      </c>
      <c r="F109" s="4">
        <f t="shared" si="7"/>
        <v>292.12237436612156</v>
      </c>
      <c r="G109" s="4">
        <f t="shared" si="8"/>
        <v>100.27045451876069</v>
      </c>
      <c r="H109" s="23">
        <v>-34.138053515781031</v>
      </c>
      <c r="I109" s="23">
        <v>57.003703558018167</v>
      </c>
      <c r="J109" s="6">
        <f t="shared" si="9"/>
        <v>20515.940852112588</v>
      </c>
    </row>
    <row r="110" spans="1:10" x14ac:dyDescent="0.35">
      <c r="A110" s="7">
        <v>78</v>
      </c>
      <c r="B110" s="4">
        <f t="shared" si="5"/>
        <v>0.97814760073380558</v>
      </c>
      <c r="C110" s="4">
        <f t="shared" si="6"/>
        <v>0.20791169081775945</v>
      </c>
      <c r="D110" s="23">
        <v>-36.9663603155755</v>
      </c>
      <c r="E110" s="23">
        <v>5.4636436666125796</v>
      </c>
      <c r="F110" s="4">
        <f t="shared" si="7"/>
        <v>292.82448943843082</v>
      </c>
      <c r="G110" s="4">
        <f t="shared" si="8"/>
        <v>94.568164419099958</v>
      </c>
      <c r="H110" s="23">
        <v>-34.330296509239254</v>
      </c>
      <c r="I110" s="23">
        <v>57.383875417585458</v>
      </c>
      <c r="J110" s="6">
        <f t="shared" si="9"/>
        <v>20572.179965439984</v>
      </c>
    </row>
    <row r="111" spans="1:10" x14ac:dyDescent="0.35">
      <c r="A111" s="7">
        <v>79</v>
      </c>
      <c r="B111" s="4">
        <f t="shared" si="5"/>
        <v>0.98162718344766398</v>
      </c>
      <c r="C111" s="4">
        <f t="shared" si="6"/>
        <v>0.19080899537654492</v>
      </c>
      <c r="D111" s="23">
        <v>-37.875546476642214</v>
      </c>
      <c r="E111" s="23">
        <v>5.5159609156380842</v>
      </c>
      <c r="F111" s="4">
        <f t="shared" si="7"/>
        <v>293.42016284514051</v>
      </c>
      <c r="G111" s="4">
        <f t="shared" si="8"/>
        <v>88.851266668823399</v>
      </c>
      <c r="H111" s="23">
        <v>-34.514071530371695</v>
      </c>
      <c r="I111" s="23">
        <v>57.781772097754754</v>
      </c>
      <c r="J111" s="6">
        <f t="shared" si="9"/>
        <v>20621.193319424397</v>
      </c>
    </row>
    <row r="112" spans="1:10" x14ac:dyDescent="0.35">
      <c r="A112" s="7">
        <v>80</v>
      </c>
      <c r="B112" s="4">
        <f t="shared" si="5"/>
        <v>0.98480775301220802</v>
      </c>
      <c r="C112" s="4">
        <f t="shared" si="6"/>
        <v>0.17364817766693041</v>
      </c>
      <c r="D112" s="23">
        <v>-38.790820147560225</v>
      </c>
      <c r="E112" s="23">
        <v>5.58106657004517</v>
      </c>
      <c r="F112" s="4">
        <f t="shared" si="7"/>
        <v>293.90883285960587</v>
      </c>
      <c r="G112" s="4">
        <f t="shared" si="8"/>
        <v>83.121772582508754</v>
      </c>
      <c r="H112" s="23">
        <v>-34.689270239382203</v>
      </c>
      <c r="I112" s="23">
        <v>58.199142365179306</v>
      </c>
      <c r="J112" s="6">
        <f t="shared" si="9"/>
        <v>20662.938778880878</v>
      </c>
    </row>
    <row r="113" spans="1:10" x14ac:dyDescent="0.35">
      <c r="A113" s="7">
        <v>81</v>
      </c>
      <c r="B113" s="4">
        <f t="shared" si="5"/>
        <v>0.98768834059513777</v>
      </c>
      <c r="C113" s="4">
        <f t="shared" si="6"/>
        <v>0.15643446504023092</v>
      </c>
      <c r="D113" s="23">
        <v>-39.712312663017855</v>
      </c>
      <c r="E113" s="23">
        <v>5.6592190881866227</v>
      </c>
      <c r="F113" s="4">
        <f t="shared" si="7"/>
        <v>294.28994049229169</v>
      </c>
      <c r="G113" s="4">
        <f t="shared" si="8"/>
        <v>77.381705709723406</v>
      </c>
      <c r="H113" s="23">
        <v>-34.855717639106672</v>
      </c>
      <c r="I113" s="23">
        <v>58.637964847188371</v>
      </c>
      <c r="J113" s="6">
        <f t="shared" si="9"/>
        <v>20697.370189184407</v>
      </c>
    </row>
    <row r="114" spans="1:10" x14ac:dyDescent="0.35">
      <c r="A114" s="7">
        <v>82</v>
      </c>
      <c r="B114" s="4">
        <f t="shared" si="5"/>
        <v>0.99026806874157036</v>
      </c>
      <c r="C114" s="4">
        <f t="shared" si="6"/>
        <v>0.13917310096006547</v>
      </c>
      <c r="D114" s="23">
        <v>-40.640187635598011</v>
      </c>
      <c r="E114" s="23">
        <v>5.7506831985221698</v>
      </c>
      <c r="F114" s="4">
        <f t="shared" si="7"/>
        <v>294.56292534599146</v>
      </c>
      <c r="G114" s="4">
        <f t="shared" si="8"/>
        <v>71.6331030649159</v>
      </c>
      <c r="H114" s="23">
        <v>-35.013162635247667</v>
      </c>
      <c r="I114" s="23">
        <v>59.100490348336905</v>
      </c>
      <c r="J114" s="6">
        <f t="shared" si="9"/>
        <v>20724.436522045078</v>
      </c>
    </row>
    <row r="115" spans="1:10" x14ac:dyDescent="0.35">
      <c r="A115" s="7">
        <v>83</v>
      </c>
      <c r="B115" s="4">
        <f t="shared" si="5"/>
        <v>0.99254615164132198</v>
      </c>
      <c r="C115" s="4">
        <f t="shared" si="6"/>
        <v>0.12186934340514749</v>
      </c>
      <c r="D115" s="23">
        <v>-41.57464601720271</v>
      </c>
      <c r="E115" s="23">
        <v>5.8557319342363234</v>
      </c>
      <c r="F115" s="4">
        <f t="shared" si="7"/>
        <v>294.72722067526695</v>
      </c>
      <c r="G115" s="4">
        <f t="shared" si="8"/>
        <v>65.878016622178365</v>
      </c>
      <c r="H115" s="23">
        <v>-35.161266080455569</v>
      </c>
      <c r="I115" s="23">
        <v>59.589293834756788</v>
      </c>
      <c r="J115" s="6">
        <f t="shared" si="9"/>
        <v>20744.080813022018</v>
      </c>
    </row>
    <row r="116" spans="1:10" x14ac:dyDescent="0.35">
      <c r="A116" s="7">
        <v>84</v>
      </c>
      <c r="B116" s="4">
        <f t="shared" si="5"/>
        <v>0.99452189536827329</v>
      </c>
      <c r="C116" s="4">
        <f t="shared" si="6"/>
        <v>0.10452846326765346</v>
      </c>
      <c r="D116" s="23">
        <v>-42.515932133289326</v>
      </c>
      <c r="E116" s="23">
        <v>5.974649000016206</v>
      </c>
      <c r="F116" s="4">
        <f t="shared" si="7"/>
        <v>294.78224746363674</v>
      </c>
      <c r="G116" s="4">
        <f t="shared" si="8"/>
        <v>60.118515140141675</v>
      </c>
      <c r="H116" s="23">
        <v>-35.299585591242106</v>
      </c>
      <c r="I116" s="23">
        <v>60.107338843581111</v>
      </c>
      <c r="J116" s="6">
        <f t="shared" si="9"/>
        <v>20756.238834340198</v>
      </c>
    </row>
    <row r="117" spans="1:10" x14ac:dyDescent="0.35">
      <c r="A117" s="7">
        <v>85</v>
      </c>
      <c r="B117" s="4">
        <f t="shared" si="5"/>
        <v>0.99619469809174555</v>
      </c>
      <c r="C117" s="4">
        <f t="shared" si="6"/>
        <v>8.7155742747658138E-2</v>
      </c>
      <c r="D117" s="23">
        <v>-43.464340930970309</v>
      </c>
      <c r="E117" s="23">
        <v>6.1077315542655288</v>
      </c>
      <c r="F117" s="4">
        <f t="shared" si="7"/>
        <v>294.7274072774261</v>
      </c>
      <c r="G117" s="4">
        <f t="shared" si="8"/>
        <v>54.356686400444744</v>
      </c>
      <c r="H117" s="23">
        <v>-35.427556176409709</v>
      </c>
      <c r="I117" s="23">
        <v>60.658058018973996</v>
      </c>
      <c r="J117" s="6">
        <f t="shared" si="9"/>
        <v>20760.837427400449</v>
      </c>
    </row>
    <row r="118" spans="1:10" x14ac:dyDescent="0.35">
      <c r="A118" s="7">
        <v>86</v>
      </c>
      <c r="B118" s="4">
        <f t="shared" si="5"/>
        <v>0.9975640502598242</v>
      </c>
      <c r="C118" s="4">
        <f t="shared" si="6"/>
        <v>6.9756473744125233E-2</v>
      </c>
      <c r="D118" s="23">
        <v>-44.420226755902931</v>
      </c>
      <c r="E118" s="23">
        <v>6.2552935145311945</v>
      </c>
      <c r="F118" s="4">
        <f t="shared" si="7"/>
        <v>294.56207358132247</v>
      </c>
      <c r="G118" s="4">
        <f t="shared" si="8"/>
        <v>48.594639967719885</v>
      </c>
      <c r="H118" s="23">
        <v>-35.54446536221171</v>
      </c>
      <c r="I118" s="23">
        <v>61.245454805320925</v>
      </c>
      <c r="J118" s="6">
        <f t="shared" si="9"/>
        <v>20757.792392501211</v>
      </c>
    </row>
    <row r="119" spans="1:10" x14ac:dyDescent="0.35">
      <c r="A119" s="7">
        <v>87</v>
      </c>
      <c r="B119" s="4">
        <f t="shared" si="5"/>
        <v>0.99862953475457383</v>
      </c>
      <c r="C119" s="4">
        <f t="shared" si="6"/>
        <v>5.2335956242943966E-2</v>
      </c>
      <c r="D119" s="23">
        <v>-45.384014074095759</v>
      </c>
      <c r="E119" s="23">
        <v>6.417669527349779</v>
      </c>
      <c r="F119" s="4">
        <f t="shared" si="7"/>
        <v>294.28558109948062</v>
      </c>
      <c r="G119" s="4">
        <f t="shared" si="8"/>
        <v>42.834510612467923</v>
      </c>
      <c r="H119" s="23">
        <v>-35.649420992936228</v>
      </c>
      <c r="I119" s="23">
        <v>61.874233225882044</v>
      </c>
      <c r="J119" s="6">
        <f t="shared" si="9"/>
        <v>20747.005795075569</v>
      </c>
    </row>
    <row r="120" spans="1:10" x14ac:dyDescent="0.35">
      <c r="A120" s="7">
        <v>88</v>
      </c>
      <c r="B120" s="4">
        <f t="shared" si="5"/>
        <v>0.99939082701909576</v>
      </c>
      <c r="C120" s="4">
        <f t="shared" si="6"/>
        <v>3.489949670250108E-2</v>
      </c>
      <c r="D120" s="23">
        <v>-46.356210695342057</v>
      </c>
      <c r="E120" s="23">
        <v>6.595219789954462</v>
      </c>
      <c r="F120" s="4">
        <f t="shared" si="7"/>
        <v>293.89721266544223</v>
      </c>
      <c r="G120" s="4">
        <f t="shared" si="8"/>
        <v>37.078462584429595</v>
      </c>
      <c r="H120" s="23">
        <v>-35.741309148134391</v>
      </c>
      <c r="I120" s="23">
        <v>62.549965428041745</v>
      </c>
      <c r="J120" s="6">
        <f t="shared" si="9"/>
        <v>20728.362492533506</v>
      </c>
    </row>
  </sheetData>
  <mergeCells count="7">
    <mergeCell ref="H29:I29"/>
    <mergeCell ref="D28:I28"/>
    <mergeCell ref="A21:D21"/>
    <mergeCell ref="A4:D4"/>
    <mergeCell ref="A28:C28"/>
    <mergeCell ref="D29:E29"/>
    <mergeCell ref="F29:G2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3ABD-2AF1-42EE-A453-102BCF5C518F}">
  <sheetPr codeName="Tabelle7"/>
  <dimension ref="A1:R135"/>
  <sheetViews>
    <sheetView topLeftCell="I110" zoomScaleNormal="100" workbookViewId="0">
      <selection activeCell="K131" sqref="K131"/>
    </sheetView>
  </sheetViews>
  <sheetFormatPr baseColWidth="10" defaultColWidth="11.453125" defaultRowHeight="14.5" outlineLevelRow="1" x14ac:dyDescent="0.35"/>
  <cols>
    <col min="1" max="1" width="42.54296875" customWidth="1"/>
    <col min="2" max="2" width="24" customWidth="1"/>
    <col min="3" max="3" width="14.81640625" bestFit="1" customWidth="1"/>
    <col min="4" max="4" width="17.1796875" customWidth="1"/>
    <col min="5" max="5" width="27" bestFit="1" customWidth="1"/>
    <col min="6" max="6" width="41.81640625" bestFit="1" customWidth="1"/>
    <col min="7" max="7" width="23.81640625" customWidth="1"/>
    <col min="8" max="8" width="16.453125" bestFit="1" customWidth="1"/>
    <col min="9" max="9" width="19.26953125" bestFit="1" customWidth="1"/>
    <col min="10" max="10" width="24" customWidth="1"/>
    <col min="11" max="11" width="10.26953125" customWidth="1"/>
    <col min="12" max="12" width="24" customWidth="1"/>
    <col min="13" max="13" width="10.26953125" customWidth="1"/>
    <col min="14" max="14" width="24" customWidth="1"/>
    <col min="15" max="15" width="10.26953125" bestFit="1" customWidth="1"/>
    <col min="16" max="16" width="24" customWidth="1"/>
    <col min="17" max="17" width="10.26953125" style="4" customWidth="1"/>
    <col min="18" max="18" width="24" style="4" customWidth="1"/>
    <col min="19" max="19" width="9.81640625" bestFit="1" customWidth="1"/>
    <col min="20" max="20" width="23.1796875" customWidth="1"/>
    <col min="21" max="21" width="9.81640625" bestFit="1" customWidth="1"/>
    <col min="22" max="22" width="23.1796875" customWidth="1"/>
  </cols>
  <sheetData>
    <row r="1" spans="1:18" ht="21" x14ac:dyDescent="0.5">
      <c r="A1" s="1" t="s">
        <v>9</v>
      </c>
      <c r="B1" s="1"/>
      <c r="C1" s="1"/>
      <c r="D1" s="1"/>
      <c r="E1" s="1"/>
    </row>
    <row r="2" spans="1:18" x14ac:dyDescent="0.35">
      <c r="A2" t="s">
        <v>212</v>
      </c>
    </row>
    <row r="3" spans="1:18" x14ac:dyDescent="0.35">
      <c r="Q3"/>
      <c r="R3"/>
    </row>
    <row r="4" spans="1:18" x14ac:dyDescent="0.35">
      <c r="A4" s="133" t="s">
        <v>17</v>
      </c>
      <c r="B4" s="133"/>
      <c r="E4" s="132" t="s">
        <v>18</v>
      </c>
      <c r="F4" s="132"/>
      <c r="Q4"/>
      <c r="R4"/>
    </row>
    <row r="5" spans="1:18" x14ac:dyDescent="0.35">
      <c r="A5" s="12" t="s">
        <v>11</v>
      </c>
      <c r="B5" s="12" t="s">
        <v>12</v>
      </c>
      <c r="E5" s="13" t="s">
        <v>11</v>
      </c>
      <c r="F5" s="13" t="s">
        <v>12</v>
      </c>
      <c r="Q5"/>
      <c r="R5"/>
    </row>
    <row r="6" spans="1:18" x14ac:dyDescent="0.35">
      <c r="A6" s="2" t="s">
        <v>213</v>
      </c>
      <c r="B6" s="5" t="str">
        <f>'Auswahlfelder und Texte'!E7</f>
        <v>Standard</v>
      </c>
      <c r="E6" s="7" t="s">
        <v>214</v>
      </c>
      <c r="F6" s="7" t="str">
        <f>IF(H134,'Auswahlfelder und Texte'!A42,IF(H133,G133,'Auswahlfelder und Texte'!A48))</f>
        <v>Keine passenden Federn verfügbar</v>
      </c>
      <c r="Q6"/>
      <c r="R6"/>
    </row>
    <row r="8" spans="1:18" x14ac:dyDescent="0.35">
      <c r="A8" s="10" t="s">
        <v>201</v>
      </c>
      <c r="F8" s="131" t="s">
        <v>10</v>
      </c>
      <c r="G8" s="131"/>
      <c r="H8" s="131"/>
      <c r="I8" s="131"/>
    </row>
    <row r="9" spans="1:18" x14ac:dyDescent="0.35">
      <c r="A9" t="s">
        <v>202</v>
      </c>
      <c r="F9" s="20" t="s">
        <v>11</v>
      </c>
      <c r="G9" s="122" t="s">
        <v>460</v>
      </c>
      <c r="H9" s="80" t="s">
        <v>12</v>
      </c>
      <c r="I9" s="20" t="s">
        <v>13</v>
      </c>
    </row>
    <row r="10" spans="1:18" ht="16.5" x14ac:dyDescent="0.45">
      <c r="F10" t="s">
        <v>450</v>
      </c>
      <c r="G10" t="s">
        <v>556</v>
      </c>
      <c r="H10" s="82">
        <v>6.01</v>
      </c>
      <c r="I10" t="s">
        <v>15</v>
      </c>
    </row>
    <row r="11" spans="1:18" ht="16.5" x14ac:dyDescent="0.45">
      <c r="F11" t="s">
        <v>217</v>
      </c>
      <c r="G11" t="s">
        <v>557</v>
      </c>
      <c r="H11" s="82">
        <v>32.729999999999997</v>
      </c>
      <c r="I11" t="s">
        <v>15</v>
      </c>
    </row>
    <row r="12" spans="1:18" x14ac:dyDescent="0.35">
      <c r="F12" t="s">
        <v>470</v>
      </c>
      <c r="H12" s="22">
        <v>3.5</v>
      </c>
      <c r="I12" t="s">
        <v>228</v>
      </c>
    </row>
    <row r="13" spans="1:18" x14ac:dyDescent="0.35">
      <c r="F13" t="s">
        <v>229</v>
      </c>
      <c r="H13" s="22">
        <v>2.1</v>
      </c>
      <c r="I13" t="s">
        <v>228</v>
      </c>
    </row>
    <row r="16" spans="1:18" x14ac:dyDescent="0.35">
      <c r="F16" s="131" t="s">
        <v>215</v>
      </c>
      <c r="G16" s="131"/>
    </row>
    <row r="17" spans="1:18" x14ac:dyDescent="0.35">
      <c r="F17" s="20" t="s">
        <v>213</v>
      </c>
      <c r="G17" s="79" t="s">
        <v>11</v>
      </c>
    </row>
    <row r="18" spans="1:18" x14ac:dyDescent="0.35">
      <c r="F18" s="2" t="str">
        <f>'Auswahlfelder und Texte'!A32</f>
        <v>Standard</v>
      </c>
      <c r="G18" t="str">
        <f>L22</f>
        <v>Stufe 1 blau (Set 1206326)</v>
      </c>
    </row>
    <row r="19" spans="1:18" x14ac:dyDescent="0.35">
      <c r="F19" s="2" t="str">
        <f>'Auswahlfelder und Texte'!A33</f>
        <v>Grossraum</v>
      </c>
      <c r="G19" t="str">
        <f>N22</f>
        <v>Stufe 2 gelb (Set 1206327)</v>
      </c>
    </row>
    <row r="20" spans="1:18" x14ac:dyDescent="0.35">
      <c r="B20" s="4"/>
    </row>
    <row r="21" spans="1:18" x14ac:dyDescent="0.35">
      <c r="F21" s="140" t="s">
        <v>454</v>
      </c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</row>
    <row r="22" spans="1:18" x14ac:dyDescent="0.35">
      <c r="F22" s="69" t="s">
        <v>12</v>
      </c>
      <c r="G22" s="69" t="s">
        <v>460</v>
      </c>
      <c r="H22" s="78" t="s">
        <v>13</v>
      </c>
      <c r="I22" s="78"/>
      <c r="J22" s="75" t="str">
        <f>'Auswahlfelder und Texte'!A43</f>
        <v>Stufe 0 weiss (Set 1283136)</v>
      </c>
      <c r="K22" s="78"/>
      <c r="L22" s="75" t="str">
        <f>'Auswahlfelder und Texte'!A44</f>
        <v>Stufe 1 blau (Set 1206326)</v>
      </c>
      <c r="M22" s="78"/>
      <c r="N22" s="75" t="str">
        <f>'Auswahlfelder und Texte'!A45</f>
        <v>Stufe 2 gelb (Set 1206327)</v>
      </c>
      <c r="O22" s="78"/>
      <c r="P22" s="75" t="str">
        <f>'Auswahlfelder und Texte'!A46</f>
        <v>Stufe 3 grün (Set 1206328)</v>
      </c>
      <c r="Q22" s="78"/>
      <c r="R22" s="75" t="str">
        <f>'Auswahlfelder und Texte'!A47</f>
        <v>Stufe 4 rot (Set 1206329)</v>
      </c>
    </row>
    <row r="23" spans="1:18" x14ac:dyDescent="0.35">
      <c r="F23" s="70" t="s">
        <v>218</v>
      </c>
      <c r="G23" s="70" t="s">
        <v>464</v>
      </c>
      <c r="H23" s="70" t="s">
        <v>216</v>
      </c>
      <c r="I23" s="70"/>
      <c r="J23" s="21">
        <v>1.45</v>
      </c>
      <c r="K23" s="70"/>
      <c r="L23" s="21">
        <v>1.68</v>
      </c>
      <c r="M23" s="70"/>
      <c r="N23" s="21">
        <v>2.2599999999999998</v>
      </c>
      <c r="O23" s="70"/>
      <c r="P23" s="21">
        <v>2.75</v>
      </c>
      <c r="Q23" s="70"/>
      <c r="R23" s="21">
        <v>3.29</v>
      </c>
    </row>
    <row r="24" spans="1:18" ht="16.5" x14ac:dyDescent="0.45">
      <c r="F24" s="70" t="s">
        <v>219</v>
      </c>
      <c r="G24" s="70" t="s">
        <v>457</v>
      </c>
      <c r="H24" s="70" t="s">
        <v>223</v>
      </c>
      <c r="I24" s="70"/>
      <c r="J24" s="21">
        <v>59.64</v>
      </c>
      <c r="K24" s="70"/>
      <c r="L24" s="21">
        <v>78.739999999999995</v>
      </c>
      <c r="M24" s="70"/>
      <c r="N24" s="21">
        <v>78.31</v>
      </c>
      <c r="O24" s="70"/>
      <c r="P24" s="21">
        <v>106.82</v>
      </c>
      <c r="Q24" s="70"/>
      <c r="R24" s="21">
        <v>105.18</v>
      </c>
    </row>
    <row r="25" spans="1:18" ht="16.5" x14ac:dyDescent="0.45">
      <c r="F25" s="70" t="s">
        <v>220</v>
      </c>
      <c r="G25" s="70" t="s">
        <v>461</v>
      </c>
      <c r="H25" s="70" t="s">
        <v>15</v>
      </c>
      <c r="I25" s="70"/>
      <c r="J25" s="21">
        <v>3.94</v>
      </c>
      <c r="K25" s="70"/>
      <c r="L25" s="21">
        <v>3.17</v>
      </c>
      <c r="M25" s="70"/>
      <c r="N25" s="21">
        <v>3.9</v>
      </c>
      <c r="O25" s="70"/>
      <c r="P25" s="21">
        <v>4.4400000000000004</v>
      </c>
      <c r="Q25" s="70"/>
      <c r="R25" s="21">
        <v>5.17</v>
      </c>
    </row>
    <row r="26" spans="1:18" ht="16.5" x14ac:dyDescent="0.45">
      <c r="F26" s="70" t="s">
        <v>221</v>
      </c>
      <c r="G26" s="70" t="s">
        <v>462</v>
      </c>
      <c r="H26" s="70" t="s">
        <v>223</v>
      </c>
      <c r="I26" s="70"/>
      <c r="J26" s="4">
        <f>J24+(J25+$H$10)*J23</f>
        <v>74.067499999999995</v>
      </c>
      <c r="K26" s="70"/>
      <c r="L26" s="4">
        <f>L24+(L25+$H$10)*L23</f>
        <v>94.162399999999991</v>
      </c>
      <c r="M26" s="70"/>
      <c r="N26" s="4">
        <f>N24+(N25+$H$10)*N23</f>
        <v>100.70660000000001</v>
      </c>
      <c r="O26" s="70"/>
      <c r="P26" s="4">
        <f>P24+(P25+$H$10)*P23</f>
        <v>135.5575</v>
      </c>
      <c r="Q26" s="70"/>
      <c r="R26" s="4">
        <f>R24+(R25+$H$10)*R23</f>
        <v>141.9622</v>
      </c>
    </row>
    <row r="27" spans="1:18" ht="14.5" customHeight="1" x14ac:dyDescent="0.45">
      <c r="F27" s="70" t="s">
        <v>222</v>
      </c>
      <c r="G27" s="70" t="s">
        <v>463</v>
      </c>
      <c r="H27" s="70" t="s">
        <v>223</v>
      </c>
      <c r="I27" s="70"/>
      <c r="J27" s="4">
        <f>J24+(J25+$H$11)*J23</f>
        <v>112.8115</v>
      </c>
      <c r="K27" s="70"/>
      <c r="L27" s="4">
        <f>L24+(L25+$H$11)*L23</f>
        <v>139.05199999999999</v>
      </c>
      <c r="M27" s="70"/>
      <c r="N27" s="4">
        <f>N24+(N25+$H$11)*N23</f>
        <v>161.09379999999999</v>
      </c>
      <c r="O27" s="70"/>
      <c r="P27" s="4">
        <f>P24+(P25+$H$11)*P23</f>
        <v>209.03749999999997</v>
      </c>
      <c r="Q27" s="70"/>
      <c r="R27" s="4">
        <f>R24+(R25+$H$11)*R23</f>
        <v>229.87100000000001</v>
      </c>
    </row>
    <row r="28" spans="1:18" ht="16.5" x14ac:dyDescent="0.45">
      <c r="F28" s="70" t="s">
        <v>456</v>
      </c>
      <c r="G28" s="70" t="s">
        <v>458</v>
      </c>
      <c r="H28" s="70" t="s">
        <v>223</v>
      </c>
      <c r="I28" s="70"/>
      <c r="J28" s="4">
        <f>$E$126-J23*$D$126</f>
        <v>32.787218186972723</v>
      </c>
      <c r="K28" s="70"/>
      <c r="L28" s="4">
        <f>$E$126-L23*$D$126</f>
        <v>22.524697843636019</v>
      </c>
      <c r="M28" s="70"/>
      <c r="N28" s="4">
        <f>$E$126-N23*$D$126</f>
        <v>-3.3547012830391623</v>
      </c>
      <c r="O28" s="70"/>
      <c r="P28" s="4">
        <f>$E$126-P23*$D$126</f>
        <v>-25.218331579713038</v>
      </c>
      <c r="Q28" s="70"/>
      <c r="R28" s="4">
        <f>$E$126-R23*$D$126</f>
        <v>-49.312944559720961</v>
      </c>
    </row>
    <row r="29" spans="1:18" ht="16.5" x14ac:dyDescent="0.45">
      <c r="D29" s="57"/>
      <c r="E29" s="57"/>
      <c r="F29" s="70" t="s">
        <v>455</v>
      </c>
      <c r="G29" s="70" t="s">
        <v>459</v>
      </c>
      <c r="H29" s="70" t="s">
        <v>223</v>
      </c>
      <c r="I29" s="70"/>
      <c r="J29" s="4">
        <f>MAX(MIN(J27:J28),J26)</f>
        <v>74.067499999999995</v>
      </c>
      <c r="K29" s="70"/>
      <c r="L29" s="4">
        <f>MAX(MIN(L27:L28),L26)</f>
        <v>94.162399999999991</v>
      </c>
      <c r="M29" s="70"/>
      <c r="N29" s="4">
        <f>MAX(MIN(N27:N28),N26)</f>
        <v>100.70660000000001</v>
      </c>
      <c r="O29" s="70"/>
      <c r="P29" s="4">
        <f>MAX(MIN(P27:P28),P26)</f>
        <v>135.5575</v>
      </c>
      <c r="Q29" s="70"/>
      <c r="R29" s="4">
        <f>MAX(MIN(R27:R28),R26)</f>
        <v>141.9622</v>
      </c>
    </row>
    <row r="30" spans="1:18" x14ac:dyDescent="0.35">
      <c r="K30" s="4"/>
      <c r="M30" s="4"/>
      <c r="N30" s="4"/>
      <c r="Q30"/>
      <c r="R30"/>
    </row>
    <row r="31" spans="1:18" x14ac:dyDescent="0.35">
      <c r="A31" s="133" t="s">
        <v>477</v>
      </c>
      <c r="B31" s="133"/>
      <c r="C31" s="139" t="s">
        <v>224</v>
      </c>
      <c r="D31" s="139"/>
      <c r="E31" s="139"/>
      <c r="F31" s="138" t="s">
        <v>453</v>
      </c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</row>
    <row r="32" spans="1:18" outlineLevel="1" x14ac:dyDescent="0.35">
      <c r="A32" s="75" t="s">
        <v>203</v>
      </c>
      <c r="B32" s="75" t="s">
        <v>209</v>
      </c>
      <c r="C32" s="84" t="s">
        <v>225</v>
      </c>
      <c r="D32" s="84" t="s">
        <v>474</v>
      </c>
      <c r="E32" s="85" t="s">
        <v>224</v>
      </c>
      <c r="F32" s="34"/>
      <c r="G32" s="34"/>
      <c r="H32" s="34"/>
      <c r="I32" s="28" t="s">
        <v>226</v>
      </c>
      <c r="J32" s="28" t="s">
        <v>227</v>
      </c>
      <c r="K32" s="28" t="s">
        <v>226</v>
      </c>
      <c r="L32" s="28" t="s">
        <v>227</v>
      </c>
      <c r="M32" s="28" t="s">
        <v>226</v>
      </c>
      <c r="N32" s="28" t="s">
        <v>227</v>
      </c>
      <c r="O32" s="28" t="s">
        <v>226</v>
      </c>
      <c r="P32" s="28" t="s">
        <v>227</v>
      </c>
      <c r="Q32" s="28" t="s">
        <v>226</v>
      </c>
      <c r="R32" s="28" t="s">
        <v>227</v>
      </c>
    </row>
    <row r="33" spans="1:18" ht="16.5" outlineLevel="1" x14ac:dyDescent="0.45">
      <c r="A33" s="30" t="s">
        <v>478</v>
      </c>
      <c r="B33" s="30" t="s">
        <v>472</v>
      </c>
      <c r="C33" s="86" t="s">
        <v>473</v>
      </c>
      <c r="D33" s="86" t="s">
        <v>475</v>
      </c>
      <c r="E33" s="86" t="s">
        <v>476</v>
      </c>
      <c r="F33" s="34"/>
      <c r="G33" s="34"/>
      <c r="H33" s="34"/>
      <c r="I33" s="29" t="s">
        <v>479</v>
      </c>
      <c r="J33" s="29" t="s">
        <v>480</v>
      </c>
      <c r="K33" s="29" t="s">
        <v>479</v>
      </c>
      <c r="L33" s="29" t="s">
        <v>480</v>
      </c>
      <c r="M33" s="29" t="s">
        <v>479</v>
      </c>
      <c r="N33" s="29" t="s">
        <v>480</v>
      </c>
      <c r="O33" s="29" t="s">
        <v>479</v>
      </c>
      <c r="P33" s="29" t="s">
        <v>480</v>
      </c>
      <c r="Q33" s="29" t="s">
        <v>479</v>
      </c>
      <c r="R33" s="29" t="s">
        <v>480</v>
      </c>
    </row>
    <row r="34" spans="1:18" outlineLevel="1" x14ac:dyDescent="0.35">
      <c r="A34" s="2">
        <f>Türberechnung!A31</f>
        <v>-1</v>
      </c>
      <c r="B34" s="5">
        <f>Türberechnung!J31</f>
        <v>-3335.8141902658549</v>
      </c>
      <c r="C34" s="23">
        <v>-25.041613025850246</v>
      </c>
      <c r="D34" s="23">
        <v>0.40433690077000822</v>
      </c>
      <c r="E34" s="4">
        <f>B34/C34/2</f>
        <v>66.605417686598742</v>
      </c>
      <c r="I34" s="4">
        <f>J$29+J$23*$D34</f>
        <v>74.653788506116513</v>
      </c>
      <c r="J34" s="4">
        <f>(2*I34*$C34-$B34)/1000</f>
        <v>-0.40308837510181822</v>
      </c>
      <c r="K34" s="4">
        <f>L$29+L$23*$D34</f>
        <v>94.841685993293609</v>
      </c>
      <c r="L34" s="4">
        <f>(2*K34*$C34-$B34)/1000</f>
        <v>-1.4141634084606653</v>
      </c>
      <c r="M34" s="4">
        <f>N$29+N$23*$D34</f>
        <v>101.62040139574023</v>
      </c>
      <c r="N34" s="4">
        <f>(2*M34*$C34-$B34)/1000</f>
        <v>-1.753663344301543</v>
      </c>
      <c r="O34" s="4">
        <f>P$29+P$23*$D34</f>
        <v>136.66942647711753</v>
      </c>
      <c r="P34" s="4">
        <f>(2*O34*$C34-$B34)/1000</f>
        <v>-3.5090315903438829</v>
      </c>
      <c r="Q34" s="4">
        <f>R$29+R$23*$D34</f>
        <v>143.29246840353332</v>
      </c>
      <c r="R34" s="4">
        <f>(2*Q34*$C34-$B34)/1000</f>
        <v>-3.840734896294455</v>
      </c>
    </row>
    <row r="35" spans="1:18" outlineLevel="1" x14ac:dyDescent="0.35">
      <c r="A35" s="2">
        <f>Türberechnung!A32</f>
        <v>0</v>
      </c>
      <c r="B35" s="5">
        <f>Türberechnung!J32</f>
        <v>-3202.19556781236</v>
      </c>
      <c r="C35" s="23">
        <v>-21.284580106185857</v>
      </c>
      <c r="D35" s="23">
        <v>0</v>
      </c>
      <c r="E35" s="4">
        <f t="shared" ref="E35:E98" si="0">B35/C35/2</f>
        <v>75.223367147414805</v>
      </c>
      <c r="I35" s="4">
        <f t="shared" ref="I35:I98" si="1">J$29+J$23*$D35</f>
        <v>74.067499999999995</v>
      </c>
      <c r="J35" s="4">
        <f t="shared" ref="J35:J98" si="2">(2*I35*$C35-$B35)/1000</f>
        <v>4.9204293782518109E-2</v>
      </c>
      <c r="K35" s="4">
        <f t="shared" ref="K35:K98" si="3">L$29+L$23*$D35</f>
        <v>94.162399999999991</v>
      </c>
      <c r="L35" s="4">
        <f t="shared" ref="L35:L98" si="4">(2*K35*$C35-$B35)/1000</f>
        <v>-0.80621872376907</v>
      </c>
      <c r="M35" s="4">
        <f t="shared" ref="M35:M98" si="5">N$29+N$23*$D35</f>
        <v>100.70660000000001</v>
      </c>
      <c r="N35" s="4">
        <f t="shared" ref="N35:N98" si="6">(2*M35*$C35-$B35)/1000</f>
        <v>-1.0847998220308732</v>
      </c>
      <c r="O35" s="4">
        <f t="shared" ref="O35:O98" si="7">P$29+P$23*$D35</f>
        <v>135.5575</v>
      </c>
      <c r="P35" s="4">
        <f t="shared" ref="P35:P98" si="8">(2*O35*$C35-$B35)/1000</f>
        <v>-2.568373367676219</v>
      </c>
      <c r="Q35" s="4">
        <f t="shared" ref="Q35:Q98" si="9">R$29+R$23*$D35</f>
        <v>141.9622</v>
      </c>
      <c r="R35" s="4">
        <f t="shared" ref="R35:R98" si="10">(2*Q35*$C35-$B35)/1000</f>
        <v>-2.8410160680883951</v>
      </c>
    </row>
    <row r="36" spans="1:18" outlineLevel="1" x14ac:dyDescent="0.35">
      <c r="A36" s="2">
        <f>Türberechnung!A33</f>
        <v>1</v>
      </c>
      <c r="B36" s="5">
        <f>Türberechnung!J33</f>
        <v>-3034.9774302885198</v>
      </c>
      <c r="C36" s="23">
        <v>-17.487666613629845</v>
      </c>
      <c r="D36" s="23">
        <v>-0.33840324848982289</v>
      </c>
      <c r="E36" s="4">
        <f t="shared" si="0"/>
        <v>86.774796699379721</v>
      </c>
      <c r="I36" s="4">
        <f t="shared" si="1"/>
        <v>73.576815289689748</v>
      </c>
      <c r="J36" s="4">
        <f t="shared" si="2"/>
        <v>0.46160379773108523</v>
      </c>
      <c r="K36" s="4">
        <f t="shared" si="3"/>
        <v>93.593882542537088</v>
      </c>
      <c r="L36" s="4">
        <f t="shared" si="4"/>
        <v>-0.23849979966971796</v>
      </c>
      <c r="M36" s="4">
        <f t="shared" si="5"/>
        <v>99.941808658413009</v>
      </c>
      <c r="N36" s="4">
        <f t="shared" si="6"/>
        <v>-0.46052063087450279</v>
      </c>
      <c r="O36" s="4">
        <f t="shared" si="7"/>
        <v>134.626891066653</v>
      </c>
      <c r="P36" s="4">
        <f t="shared" si="8"/>
        <v>-1.6736429461176594</v>
      </c>
      <c r="Q36" s="4">
        <f t="shared" si="9"/>
        <v>140.84885331246849</v>
      </c>
      <c r="R36" s="4">
        <f t="shared" si="10"/>
        <v>-1.8912581489924851</v>
      </c>
    </row>
    <row r="37" spans="1:18" outlineLevel="1" x14ac:dyDescent="0.35">
      <c r="A37" s="2">
        <f>Türberechnung!A34</f>
        <v>2</v>
      </c>
      <c r="B37" s="5">
        <f>Türberechnung!J34</f>
        <v>-2829.2064784293502</v>
      </c>
      <c r="C37" s="23">
        <v>-13.659502605010802</v>
      </c>
      <c r="D37" s="23">
        <v>-0.61025298387860949</v>
      </c>
      <c r="E37" s="4">
        <f t="shared" si="0"/>
        <v>103.56184116804863</v>
      </c>
      <c r="I37" s="4">
        <f t="shared" si="1"/>
        <v>73.182633173376018</v>
      </c>
      <c r="J37" s="4">
        <f t="shared" si="2"/>
        <v>0.82992974148279086</v>
      </c>
      <c r="K37" s="4">
        <f t="shared" si="3"/>
        <v>93.137174987083924</v>
      </c>
      <c r="L37" s="4">
        <f t="shared" si="4"/>
        <v>0.28479150971051059</v>
      </c>
      <c r="M37" s="4">
        <f t="shared" si="5"/>
        <v>99.327428256434345</v>
      </c>
      <c r="N37" s="4">
        <f t="shared" si="6"/>
        <v>0.11567994839377344</v>
      </c>
      <c r="O37" s="4">
        <f t="shared" si="7"/>
        <v>133.87930429433382</v>
      </c>
      <c r="P37" s="4">
        <f t="shared" si="8"/>
        <v>-0.82824293310162334</v>
      </c>
      <c r="Q37" s="4">
        <f t="shared" si="9"/>
        <v>139.95446768303938</v>
      </c>
      <c r="R37" s="4">
        <f t="shared" si="10"/>
        <v>-0.994210353369403</v>
      </c>
    </row>
    <row r="38" spans="1:18" outlineLevel="1" x14ac:dyDescent="0.35">
      <c r="A38" s="2">
        <f>Türberechnung!A35</f>
        <v>3</v>
      </c>
      <c r="B38" s="5">
        <f>Türberechnung!J35</f>
        <v>-2581.1695843450025</v>
      </c>
      <c r="C38" s="23">
        <v>-9.8083658865309022</v>
      </c>
      <c r="D38" s="23">
        <v>-0.81507615299705594</v>
      </c>
      <c r="E38" s="4">
        <f t="shared" si="0"/>
        <v>131.58000089951426</v>
      </c>
      <c r="I38" s="4">
        <f t="shared" si="1"/>
        <v>72.885639578154269</v>
      </c>
      <c r="J38" s="4">
        <f t="shared" si="2"/>
        <v>1.1513915426322927</v>
      </c>
      <c r="K38" s="4">
        <f t="shared" si="3"/>
        <v>92.793072062964939</v>
      </c>
      <c r="L38" s="4">
        <f t="shared" si="4"/>
        <v>0.76087277928742447</v>
      </c>
      <c r="M38" s="4">
        <f t="shared" si="5"/>
        <v>98.864527894226669</v>
      </c>
      <c r="N38" s="4">
        <f t="shared" si="6"/>
        <v>0.64177065877357109</v>
      </c>
      <c r="O38" s="4">
        <f t="shared" si="7"/>
        <v>133.3160405792581</v>
      </c>
      <c r="P38" s="4">
        <f t="shared" si="8"/>
        <v>-3.4055424744926767E-2</v>
      </c>
      <c r="Q38" s="4">
        <f t="shared" si="9"/>
        <v>139.28059945663969</v>
      </c>
      <c r="R38" s="4">
        <f t="shared" si="10"/>
        <v>-0.15106057638715628</v>
      </c>
    </row>
    <row r="39" spans="1:18" outlineLevel="1" x14ac:dyDescent="0.35">
      <c r="A39" s="2">
        <f>Türberechnung!A36</f>
        <v>4</v>
      </c>
      <c r="B39" s="5">
        <f>Türberechnung!J36</f>
        <v>-2289.210760409484</v>
      </c>
      <c r="C39" s="23">
        <v>-5.9427088804850552</v>
      </c>
      <c r="D39" s="23">
        <v>-0.95254493519589545</v>
      </c>
      <c r="E39" s="4">
        <f t="shared" si="0"/>
        <v>192.60667201172356</v>
      </c>
      <c r="I39" s="4">
        <f t="shared" si="1"/>
        <v>72.686309843965944</v>
      </c>
      <c r="J39" s="4">
        <f t="shared" si="2"/>
        <v>1.4253036024106345</v>
      </c>
      <c r="K39" s="4">
        <f t="shared" si="3"/>
        <v>92.56212450887088</v>
      </c>
      <c r="L39" s="4">
        <f t="shared" si="4"/>
        <v>1.1890712417786233</v>
      </c>
      <c r="M39" s="4">
        <f t="shared" si="5"/>
        <v>98.55384844645728</v>
      </c>
      <c r="N39" s="4">
        <f t="shared" si="6"/>
        <v>1.1178570996720041</v>
      </c>
      <c r="O39" s="4">
        <f t="shared" si="7"/>
        <v>132.93800142821129</v>
      </c>
      <c r="P39" s="4">
        <f t="shared" si="8"/>
        <v>0.70918707712675155</v>
      </c>
      <c r="Q39" s="4">
        <f t="shared" si="9"/>
        <v>138.8283271632055</v>
      </c>
      <c r="R39" s="4">
        <f t="shared" si="10"/>
        <v>0.63917809501815215</v>
      </c>
    </row>
    <row r="40" spans="1:18" outlineLevel="1" x14ac:dyDescent="0.35">
      <c r="A40" s="2">
        <f>Türberechnung!A37</f>
        <v>5</v>
      </c>
      <c r="B40" s="5">
        <f>Türberechnung!J37</f>
        <v>-1953.6272799552155</v>
      </c>
      <c r="C40" s="23">
        <v>-2.0716406059742947</v>
      </c>
      <c r="D40" s="23">
        <v>-1.0224841478571927</v>
      </c>
      <c r="E40" s="4">
        <f t="shared" si="0"/>
        <v>471.51694032286616</v>
      </c>
      <c r="I40" s="4">
        <f t="shared" si="1"/>
        <v>72.584897985607071</v>
      </c>
      <c r="J40" s="4">
        <f t="shared" si="2"/>
        <v>1.6528876358602447</v>
      </c>
      <c r="K40" s="4">
        <f t="shared" si="3"/>
        <v>92.444626631599903</v>
      </c>
      <c r="L40" s="4">
        <f t="shared" si="4"/>
        <v>1.5706031952869055</v>
      </c>
      <c r="M40" s="4">
        <f t="shared" si="5"/>
        <v>98.395785825842751</v>
      </c>
      <c r="N40" s="4">
        <f t="shared" si="6"/>
        <v>1.5459458692080839</v>
      </c>
      <c r="O40" s="4">
        <f t="shared" si="7"/>
        <v>132.74566859339274</v>
      </c>
      <c r="P40" s="4">
        <f t="shared" si="8"/>
        <v>1.4036246453046575</v>
      </c>
      <c r="Q40" s="4">
        <f t="shared" si="9"/>
        <v>138.59822715354983</v>
      </c>
      <c r="R40" s="4">
        <f t="shared" si="10"/>
        <v>1.3793758493805297</v>
      </c>
    </row>
    <row r="41" spans="1:18" outlineLevel="1" x14ac:dyDescent="0.35">
      <c r="A41" s="2">
        <f>Türberechnung!A38</f>
        <v>6</v>
      </c>
      <c r="B41" s="5">
        <f>Türberechnung!J38</f>
        <v>-1576.5011674977025</v>
      </c>
      <c r="C41" s="23">
        <v>1.7947429741910208</v>
      </c>
      <c r="D41" s="23">
        <v>-1.0248858695214025</v>
      </c>
      <c r="E41" s="4">
        <f t="shared" si="0"/>
        <v>-439.19970440567101</v>
      </c>
      <c r="I41" s="4">
        <f t="shared" si="1"/>
        <v>72.581415489193958</v>
      </c>
      <c r="J41" s="4">
        <f t="shared" si="2"/>
        <v>1.8370311385098428</v>
      </c>
      <c r="K41" s="4">
        <f t="shared" si="3"/>
        <v>92.440591739204038</v>
      </c>
      <c r="L41" s="4">
        <f t="shared" si="4"/>
        <v>1.9083153726056965</v>
      </c>
      <c r="M41" s="4">
        <f t="shared" si="5"/>
        <v>98.390357934881635</v>
      </c>
      <c r="N41" s="4">
        <f t="shared" si="6"/>
        <v>1.9296719747612396</v>
      </c>
      <c r="O41" s="4">
        <f t="shared" si="7"/>
        <v>132.73906385881614</v>
      </c>
      <c r="P41" s="4">
        <f t="shared" si="8"/>
        <v>2.0529661720203092</v>
      </c>
      <c r="Q41" s="4">
        <f t="shared" si="9"/>
        <v>138.59032548927459</v>
      </c>
      <c r="R41" s="4">
        <f t="shared" si="10"/>
        <v>2.0739691934231468</v>
      </c>
    </row>
    <row r="42" spans="1:18" outlineLevel="1" x14ac:dyDescent="0.35">
      <c r="A42" s="2">
        <f>Türberechnung!A39</f>
        <v>7</v>
      </c>
      <c r="B42" s="5">
        <f>Türberechnung!J39</f>
        <v>-1161.3873960072472</v>
      </c>
      <c r="C42" s="23">
        <v>5.6452438472123649</v>
      </c>
      <c r="D42" s="23">
        <v>-0.95992800474723783</v>
      </c>
      <c r="E42" s="4">
        <f t="shared" si="0"/>
        <v>-102.86423646524526</v>
      </c>
      <c r="I42" s="4">
        <f t="shared" si="1"/>
        <v>72.675604393116501</v>
      </c>
      <c r="J42" s="4">
        <f t="shared" si="2"/>
        <v>1.981930413092609</v>
      </c>
      <c r="K42" s="4">
        <f t="shared" si="3"/>
        <v>92.549720952024629</v>
      </c>
      <c r="L42" s="4">
        <f t="shared" si="4"/>
        <v>2.206318881538524</v>
      </c>
      <c r="M42" s="4">
        <f t="shared" si="5"/>
        <v>98.537162709271257</v>
      </c>
      <c r="N42" s="4">
        <f t="shared" si="6"/>
        <v>2.2739200190198017</v>
      </c>
      <c r="O42" s="4">
        <f t="shared" si="7"/>
        <v>132.91769798694509</v>
      </c>
      <c r="P42" s="4">
        <f t="shared" si="8"/>
        <v>2.6620930295001135</v>
      </c>
      <c r="Q42" s="4">
        <f t="shared" si="9"/>
        <v>138.80403686438157</v>
      </c>
      <c r="R42" s="4">
        <f t="shared" si="10"/>
        <v>2.7285526661610238</v>
      </c>
    </row>
    <row r="43" spans="1:18" outlineLevel="1" x14ac:dyDescent="0.35">
      <c r="A43" s="2">
        <f>Türberechnung!A40</f>
        <v>8</v>
      </c>
      <c r="B43" s="5">
        <f>Türberechnung!J40</f>
        <v>-712.91696494591929</v>
      </c>
      <c r="C43" s="23">
        <v>9.467672877219492</v>
      </c>
      <c r="D43" s="23">
        <v>-0.82799286373724645</v>
      </c>
      <c r="E43" s="4">
        <f t="shared" si="0"/>
        <v>-37.650063230495341</v>
      </c>
      <c r="I43" s="4">
        <f t="shared" si="1"/>
        <v>72.866910347580983</v>
      </c>
      <c r="J43" s="4">
        <f t="shared" si="2"/>
        <v>2.0926771064350733</v>
      </c>
      <c r="K43" s="4">
        <f t="shared" si="3"/>
        <v>92.771371988921416</v>
      </c>
      <c r="L43" s="4">
        <f t="shared" si="4"/>
        <v>2.4695749696698224</v>
      </c>
      <c r="M43" s="4">
        <f t="shared" si="5"/>
        <v>98.835336127953838</v>
      </c>
      <c r="N43" s="4">
        <f t="shared" si="6"/>
        <v>2.58439822728492</v>
      </c>
      <c r="O43" s="4">
        <f t="shared" si="7"/>
        <v>133.28051962472259</v>
      </c>
      <c r="P43" s="4">
        <f t="shared" si="8"/>
        <v>3.2366296863713315</v>
      </c>
      <c r="Q43" s="4">
        <f t="shared" si="9"/>
        <v>139.23810347830445</v>
      </c>
      <c r="R43" s="4">
        <f t="shared" si="10"/>
        <v>3.3494385964999673</v>
      </c>
    </row>
    <row r="44" spans="1:18" outlineLevel="1" x14ac:dyDescent="0.35">
      <c r="A44" s="2">
        <f>Türberechnung!A41</f>
        <v>9</v>
      </c>
      <c r="B44" s="5">
        <f>Türberechnung!J41</f>
        <v>-236.37536126156058</v>
      </c>
      <c r="C44" s="23">
        <v>13.249150877824214</v>
      </c>
      <c r="D44" s="23">
        <v>-0.62968206735731236</v>
      </c>
      <c r="E44" s="4">
        <f t="shared" si="0"/>
        <v>-8.9203966141405413</v>
      </c>
      <c r="I44" s="4">
        <f t="shared" si="1"/>
        <v>73.1544610023319</v>
      </c>
      <c r="J44" s="4">
        <f t="shared" si="2"/>
        <v>2.1748443436731661</v>
      </c>
      <c r="K44" s="4">
        <f t="shared" si="3"/>
        <v>93.10453412683971</v>
      </c>
      <c r="L44" s="4">
        <f t="shared" si="4"/>
        <v>2.7034874013736263</v>
      </c>
      <c r="M44" s="4">
        <f t="shared" si="5"/>
        <v>99.283518527772486</v>
      </c>
      <c r="N44" s="4">
        <f t="shared" si="6"/>
        <v>2.867219994572987</v>
      </c>
      <c r="O44" s="4">
        <f t="shared" si="7"/>
        <v>133.82587431476739</v>
      </c>
      <c r="P44" s="4">
        <f t="shared" si="8"/>
        <v>3.782533761567747</v>
      </c>
      <c r="Q44" s="4">
        <f t="shared" si="9"/>
        <v>139.89054599839443</v>
      </c>
      <c r="R44" s="4">
        <f t="shared" si="10"/>
        <v>3.9432372618894327</v>
      </c>
    </row>
    <row r="45" spans="1:18" outlineLevel="1" x14ac:dyDescent="0.35">
      <c r="A45" s="2">
        <f>Türberechnung!A42</f>
        <v>10</v>
      </c>
      <c r="B45" s="5">
        <f>Türberechnung!J42</f>
        <v>262.69232241207777</v>
      </c>
      <c r="C45" s="23">
        <v>16.976534122641826</v>
      </c>
      <c r="D45" s="23">
        <v>-0.36582500368183618</v>
      </c>
      <c r="E45" s="4">
        <f t="shared" si="0"/>
        <v>7.7369244073712773</v>
      </c>
      <c r="I45" s="4">
        <f t="shared" si="1"/>
        <v>73.537053744661335</v>
      </c>
      <c r="J45" s="4">
        <f t="shared" si="2"/>
        <v>2.2341162819375002</v>
      </c>
      <c r="K45" s="4">
        <f t="shared" si="3"/>
        <v>93.547813993814501</v>
      </c>
      <c r="L45" s="4">
        <f t="shared" si="4"/>
        <v>2.9135429903170071</v>
      </c>
      <c r="M45" s="4">
        <f t="shared" si="5"/>
        <v>99.87983549167906</v>
      </c>
      <c r="N45" s="4">
        <f t="shared" si="6"/>
        <v>3.1285345483646054</v>
      </c>
      <c r="O45" s="4">
        <f t="shared" si="7"/>
        <v>134.55148123987496</v>
      </c>
      <c r="P45" s="4">
        <f t="shared" si="8"/>
        <v>4.3057433026294003</v>
      </c>
      <c r="Q45" s="4">
        <f t="shared" si="9"/>
        <v>140.75863573788675</v>
      </c>
      <c r="R45" s="4">
        <f t="shared" si="10"/>
        <v>4.5164952429094134</v>
      </c>
    </row>
    <row r="46" spans="1:18" outlineLevel="1" x14ac:dyDescent="0.35">
      <c r="A46" s="2">
        <f>Türberechnung!A43</f>
        <v>11</v>
      </c>
      <c r="B46" s="5">
        <f>Türberechnung!J43</f>
        <v>778.81422946306509</v>
      </c>
      <c r="C46" s="23">
        <v>20.636888917071435</v>
      </c>
      <c r="D46" s="23">
        <v>-3.7479321802979471E-2</v>
      </c>
      <c r="E46" s="4">
        <f t="shared" si="0"/>
        <v>18.869467985041275</v>
      </c>
      <c r="I46" s="4">
        <f t="shared" si="1"/>
        <v>74.013154983385675</v>
      </c>
      <c r="J46" s="4">
        <f t="shared" si="2"/>
        <v>2.2759882861251794</v>
      </c>
      <c r="K46" s="4">
        <f t="shared" si="3"/>
        <v>94.099434739370992</v>
      </c>
      <c r="L46" s="4">
        <f t="shared" si="4"/>
        <v>3.1050249342881591</v>
      </c>
      <c r="M46" s="4">
        <f t="shared" si="5"/>
        <v>100.62189673272528</v>
      </c>
      <c r="N46" s="4">
        <f t="shared" si="6"/>
        <v>3.374231581533504</v>
      </c>
      <c r="O46" s="4">
        <f t="shared" si="7"/>
        <v>135.45443186504181</v>
      </c>
      <c r="P46" s="4">
        <f t="shared" si="8"/>
        <v>4.811901897984713</v>
      </c>
      <c r="Q46" s="4">
        <f t="shared" si="9"/>
        <v>141.83889303126819</v>
      </c>
      <c r="R46" s="4">
        <f t="shared" si="10"/>
        <v>5.0754127297502531</v>
      </c>
    </row>
    <row r="47" spans="1:18" outlineLevel="1" x14ac:dyDescent="0.35">
      <c r="A47" s="2">
        <f>Türberechnung!A44</f>
        <v>12</v>
      </c>
      <c r="B47" s="5">
        <f>Türberechnung!J44</f>
        <v>1306.8445629413702</v>
      </c>
      <c r="C47" s="23">
        <v>24.217947229611919</v>
      </c>
      <c r="D47" s="23">
        <v>0.35407677964871409</v>
      </c>
      <c r="E47" s="4">
        <f t="shared" si="0"/>
        <v>26.980911110076601</v>
      </c>
      <c r="I47" s="4">
        <f t="shared" si="1"/>
        <v>74.580911330490636</v>
      </c>
      <c r="J47" s="4">
        <f t="shared" si="2"/>
        <v>2.3055485869350059</v>
      </c>
      <c r="K47" s="4">
        <f t="shared" si="3"/>
        <v>94.757248989809824</v>
      </c>
      <c r="L47" s="4">
        <f t="shared" si="4"/>
        <v>3.2828075483754535</v>
      </c>
      <c r="M47" s="4">
        <f t="shared" si="5"/>
        <v>101.5068135220061</v>
      </c>
      <c r="N47" s="4">
        <f t="shared" si="6"/>
        <v>3.6097287437026324</v>
      </c>
      <c r="O47" s="4">
        <f t="shared" si="7"/>
        <v>136.53121114403396</v>
      </c>
      <c r="P47" s="4">
        <f t="shared" si="8"/>
        <v>5.3061667704210649</v>
      </c>
      <c r="Q47" s="4">
        <f t="shared" si="9"/>
        <v>143.12711260504426</v>
      </c>
      <c r="R47" s="4">
        <f t="shared" si="10"/>
        <v>5.6256451574500002</v>
      </c>
    </row>
    <row r="48" spans="1:18" outlineLevel="1" x14ac:dyDescent="0.35">
      <c r="A48" s="2">
        <f>Türberechnung!A45</f>
        <v>13</v>
      </c>
      <c r="B48" s="5">
        <f>Türberechnung!J45</f>
        <v>1842.13346042085</v>
      </c>
      <c r="C48" s="23">
        <v>27.708493241082554</v>
      </c>
      <c r="D48" s="23">
        <v>0.80735967087299521</v>
      </c>
      <c r="E48" s="4">
        <f t="shared" si="0"/>
        <v>33.241314213534608</v>
      </c>
      <c r="I48" s="4">
        <f t="shared" si="1"/>
        <v>75.238171522765839</v>
      </c>
      <c r="J48" s="4">
        <f t="shared" si="2"/>
        <v>2.3273392737990841</v>
      </c>
      <c r="K48" s="4">
        <f t="shared" si="3"/>
        <v>95.518764247066628</v>
      </c>
      <c r="L48" s="4">
        <f t="shared" si="4"/>
        <v>3.4512286066519566</v>
      </c>
      <c r="M48" s="4">
        <f t="shared" si="5"/>
        <v>102.53123285617298</v>
      </c>
      <c r="N48" s="4">
        <f t="shared" si="6"/>
        <v>3.8398384847694111</v>
      </c>
      <c r="O48" s="4">
        <f t="shared" si="7"/>
        <v>137.77773909490074</v>
      </c>
      <c r="P48" s="4">
        <f t="shared" si="8"/>
        <v>5.7930936445445349</v>
      </c>
      <c r="Q48" s="4">
        <f t="shared" si="9"/>
        <v>144.61841331717216</v>
      </c>
      <c r="R48" s="4">
        <f t="shared" si="10"/>
        <v>6.1721831954490458</v>
      </c>
    </row>
    <row r="49" spans="1:18" outlineLevel="1" x14ac:dyDescent="0.35">
      <c r="A49" s="2">
        <f>Türberechnung!A46</f>
        <v>14</v>
      </c>
      <c r="B49" s="5">
        <f>Türberechnung!J46</f>
        <v>2380.6216735553894</v>
      </c>
      <c r="C49" s="23">
        <v>31.098652066063959</v>
      </c>
      <c r="D49" s="23">
        <v>1.3207013286595828</v>
      </c>
      <c r="E49" s="4">
        <f t="shared" si="0"/>
        <v>38.275319272651288</v>
      </c>
      <c r="I49" s="4">
        <f t="shared" si="1"/>
        <v>75.982516926556386</v>
      </c>
      <c r="J49" s="4">
        <f t="shared" si="2"/>
        <v>2.3452860404501958</v>
      </c>
      <c r="K49" s="4">
        <f t="shared" si="3"/>
        <v>96.381178232148088</v>
      </c>
      <c r="L49" s="4">
        <f t="shared" si="4"/>
        <v>3.6140277815623527</v>
      </c>
      <c r="M49" s="4">
        <f t="shared" si="5"/>
        <v>103.69138500277066</v>
      </c>
      <c r="N49" s="4">
        <f t="shared" si="6"/>
        <v>4.0687029353435049</v>
      </c>
      <c r="O49" s="4">
        <f t="shared" si="7"/>
        <v>139.18942865381385</v>
      </c>
      <c r="P49" s="4">
        <f t="shared" si="8"/>
        <v>6.2765855524029899</v>
      </c>
      <c r="Q49" s="4">
        <f t="shared" si="9"/>
        <v>146.30730737129002</v>
      </c>
      <c r="R49" s="4">
        <f t="shared" si="10"/>
        <v>6.7192984197694567</v>
      </c>
    </row>
    <row r="50" spans="1:18" outlineLevel="1" x14ac:dyDescent="0.35">
      <c r="A50" s="2">
        <f>Türberechnung!A47</f>
        <v>15</v>
      </c>
      <c r="B50" s="5">
        <f>Türberechnung!J47</f>
        <v>2918.8737908394983</v>
      </c>
      <c r="C50" s="23">
        <v>34.380071518893011</v>
      </c>
      <c r="D50" s="23">
        <v>1.8922744809020933</v>
      </c>
      <c r="E50" s="4">
        <f t="shared" si="0"/>
        <v>42.450083171518102</v>
      </c>
      <c r="I50" s="4">
        <f t="shared" si="1"/>
        <v>76.811297997308031</v>
      </c>
      <c r="J50" s="4">
        <f t="shared" si="2"/>
        <v>2.3626820463734091</v>
      </c>
      <c r="K50" s="4">
        <f t="shared" si="3"/>
        <v>97.34142112791551</v>
      </c>
      <c r="L50" s="4">
        <f t="shared" si="4"/>
        <v>3.7743362494173383</v>
      </c>
      <c r="M50" s="4">
        <f t="shared" si="5"/>
        <v>104.98314032683874</v>
      </c>
      <c r="N50" s="4">
        <f t="shared" si="6"/>
        <v>4.2997819545898945</v>
      </c>
      <c r="O50" s="4">
        <f t="shared" si="7"/>
        <v>140.76125482248077</v>
      </c>
      <c r="P50" s="4">
        <f t="shared" si="8"/>
        <v>6.7598902249325272</v>
      </c>
      <c r="Q50" s="4">
        <f t="shared" si="9"/>
        <v>148.18778304216789</v>
      </c>
      <c r="R50" s="4">
        <f t="shared" si="10"/>
        <v>7.2705393675923675</v>
      </c>
    </row>
    <row r="51" spans="1:18" outlineLevel="1" x14ac:dyDescent="0.35">
      <c r="A51" s="2">
        <f>Türberechnung!A48</f>
        <v>16</v>
      </c>
      <c r="B51" s="5">
        <f>Türberechnung!J48</f>
        <v>3454.0657728783463</v>
      </c>
      <c r="C51" s="23">
        <v>37.546002681088247</v>
      </c>
      <c r="D51" s="23">
        <v>2.5201200237942678</v>
      </c>
      <c r="E51" s="4">
        <f t="shared" si="0"/>
        <v>45.997783069170019</v>
      </c>
      <c r="I51" s="4">
        <f t="shared" si="1"/>
        <v>77.721674034501689</v>
      </c>
      <c r="J51" s="4">
        <f t="shared" si="2"/>
        <v>2.3822105904777882</v>
      </c>
      <c r="K51" s="4">
        <f t="shared" si="3"/>
        <v>98.396201639974365</v>
      </c>
      <c r="L51" s="4">
        <f t="shared" si="4"/>
        <v>3.9347023282884082</v>
      </c>
      <c r="M51" s="4">
        <f t="shared" si="5"/>
        <v>106.40207125377505</v>
      </c>
      <c r="N51" s="4">
        <f t="shared" si="6"/>
        <v>4.5358791322568148</v>
      </c>
      <c r="O51" s="4">
        <f t="shared" si="7"/>
        <v>142.48783006543425</v>
      </c>
      <c r="P51" s="4">
        <f t="shared" si="8"/>
        <v>7.2456311264401361</v>
      </c>
      <c r="Q51" s="4">
        <f t="shared" si="9"/>
        <v>150.25339487828313</v>
      </c>
      <c r="R51" s="4">
        <f t="shared" si="10"/>
        <v>7.8287629610069125</v>
      </c>
    </row>
    <row r="52" spans="1:18" outlineLevel="1" x14ac:dyDescent="0.35">
      <c r="A52" s="2">
        <f>Türberechnung!A49</f>
        <v>17</v>
      </c>
      <c r="B52" s="5">
        <f>Türberechnung!J49</f>
        <v>3983.9418478591242</v>
      </c>
      <c r="C52" s="23">
        <v>40.591294333805791</v>
      </c>
      <c r="D52" s="23">
        <v>3.2021750673005522</v>
      </c>
      <c r="E52" s="4">
        <f t="shared" si="0"/>
        <v>49.073845922439133</v>
      </c>
      <c r="I52" s="4">
        <f t="shared" si="1"/>
        <v>78.710653847585803</v>
      </c>
      <c r="J52" s="4">
        <f t="shared" si="2"/>
        <v>2.4059927872081937</v>
      </c>
      <c r="K52" s="4">
        <f t="shared" si="3"/>
        <v>99.542054113064921</v>
      </c>
      <c r="L52" s="4">
        <f t="shared" si="4"/>
        <v>4.0971397863309598</v>
      </c>
      <c r="M52" s="4">
        <f t="shared" si="5"/>
        <v>107.94351565209925</v>
      </c>
      <c r="N52" s="4">
        <f t="shared" si="6"/>
        <v>4.7791921826611423</v>
      </c>
      <c r="O52" s="4">
        <f t="shared" si="7"/>
        <v>144.36348143507652</v>
      </c>
      <c r="P52" s="4">
        <f t="shared" si="8"/>
        <v>7.7358592841090745</v>
      </c>
      <c r="Q52" s="4">
        <f t="shared" si="9"/>
        <v>152.49735597141881</v>
      </c>
      <c r="R52" s="4">
        <f t="shared" si="10"/>
        <v>8.3961882748669083</v>
      </c>
    </row>
    <row r="53" spans="1:18" outlineLevel="1" x14ac:dyDescent="0.35">
      <c r="A53" s="2">
        <f>Türberechnung!A50</f>
        <v>18</v>
      </c>
      <c r="B53" s="5">
        <f>Türberechnung!J50</f>
        <v>4506.7535405895778</v>
      </c>
      <c r="C53" s="23">
        <v>43.512320615285631</v>
      </c>
      <c r="D53" s="23">
        <v>3.9363002713723709</v>
      </c>
      <c r="E53" s="4">
        <f t="shared" si="0"/>
        <v>51.787097043571386</v>
      </c>
      <c r="I53" s="4">
        <f t="shared" si="1"/>
        <v>79.775135393489933</v>
      </c>
      <c r="J53" s="4">
        <f t="shared" si="2"/>
        <v>2.4356489961491308</v>
      </c>
      <c r="K53" s="4">
        <f t="shared" si="3"/>
        <v>100.77538445590557</v>
      </c>
      <c r="L53" s="4">
        <f t="shared" si="4"/>
        <v>4.263188136558492</v>
      </c>
      <c r="M53" s="4">
        <f t="shared" si="5"/>
        <v>109.60263861330156</v>
      </c>
      <c r="N53" s="4">
        <f t="shared" si="6"/>
        <v>5.0313767626569481</v>
      </c>
      <c r="O53" s="4">
        <f t="shared" si="7"/>
        <v>146.38232574627403</v>
      </c>
      <c r="P53" s="4">
        <f t="shared" si="8"/>
        <v>8.2321158399765348</v>
      </c>
      <c r="Q53" s="4">
        <f t="shared" si="9"/>
        <v>154.9126278928151</v>
      </c>
      <c r="R53" s="4">
        <f t="shared" si="10"/>
        <v>8.9744623238676429</v>
      </c>
    </row>
    <row r="54" spans="1:18" outlineLevel="1" x14ac:dyDescent="0.35">
      <c r="A54" s="2">
        <f>Türberechnung!A51</f>
        <v>19</v>
      </c>
      <c r="B54" s="5">
        <f>Türberechnung!J51</f>
        <v>5021.1907340719799</v>
      </c>
      <c r="C54" s="23">
        <v>46.306861793056299</v>
      </c>
      <c r="D54" s="23">
        <v>4.7203054823613995</v>
      </c>
      <c r="E54" s="4">
        <f t="shared" si="0"/>
        <v>54.216486927050909</v>
      </c>
      <c r="I54" s="4">
        <f t="shared" si="1"/>
        <v>80.911942949424031</v>
      </c>
      <c r="J54" s="4">
        <f t="shared" si="2"/>
        <v>2.4723655850612896</v>
      </c>
      <c r="K54" s="4">
        <f t="shared" si="3"/>
        <v>102.09251321036714</v>
      </c>
      <c r="L54" s="4">
        <f t="shared" si="4"/>
        <v>4.4339770646045116</v>
      </c>
      <c r="M54" s="4">
        <f t="shared" si="5"/>
        <v>111.37449039013677</v>
      </c>
      <c r="N54" s="4">
        <f t="shared" si="6"/>
        <v>5.293615533464302</v>
      </c>
      <c r="O54" s="4">
        <f t="shared" si="7"/>
        <v>148.53834007649385</v>
      </c>
      <c r="P54" s="4">
        <f t="shared" si="8"/>
        <v>8.7354980357124106</v>
      </c>
      <c r="Q54" s="4">
        <f t="shared" si="9"/>
        <v>157.492005036969</v>
      </c>
      <c r="R54" s="4">
        <f t="shared" si="10"/>
        <v>9.5647302874445188</v>
      </c>
    </row>
    <row r="55" spans="1:18" outlineLevel="1" x14ac:dyDescent="0.35">
      <c r="A55" s="2">
        <f>Türberechnung!A52</f>
        <v>20</v>
      </c>
      <c r="B55" s="5">
        <f>Türberechnung!J52</f>
        <v>5526.3118220803281</v>
      </c>
      <c r="C55" s="23">
        <v>48.973956171645092</v>
      </c>
      <c r="D55" s="23">
        <v>5.5519730124706834</v>
      </c>
      <c r="E55" s="4">
        <f t="shared" si="0"/>
        <v>56.42092505975603</v>
      </c>
      <c r="I55" s="4">
        <f t="shared" si="1"/>
        <v>82.117860868082488</v>
      </c>
      <c r="J55" s="4">
        <f t="shared" si="2"/>
        <v>2.5169612160451145</v>
      </c>
      <c r="K55" s="4">
        <f t="shared" si="3"/>
        <v>103.48971466095074</v>
      </c>
      <c r="L55" s="4">
        <f t="shared" si="4"/>
        <v>4.6102896779625882</v>
      </c>
      <c r="M55" s="4">
        <f t="shared" si="5"/>
        <v>113.25405900818376</v>
      </c>
      <c r="N55" s="4">
        <f t="shared" si="6"/>
        <v>5.5666868221750683</v>
      </c>
      <c r="O55" s="4">
        <f t="shared" si="7"/>
        <v>150.8254257842944</v>
      </c>
      <c r="P55" s="4">
        <f t="shared" si="8"/>
        <v>9.2467237617791582</v>
      </c>
      <c r="Q55" s="4">
        <f t="shared" si="9"/>
        <v>160.22819121102856</v>
      </c>
      <c r="R55" s="4">
        <f t="shared" si="10"/>
        <v>10.167705005581436</v>
      </c>
    </row>
    <row r="56" spans="1:18" outlineLevel="1" x14ac:dyDescent="0.35">
      <c r="A56" s="2">
        <f>Türberechnung!A53</f>
        <v>21</v>
      </c>
      <c r="B56" s="5">
        <f>Türberechnung!J53</f>
        <v>6021.4775520347657</v>
      </c>
      <c r="C56" s="23">
        <v>51.513738063122197</v>
      </c>
      <c r="D56" s="23">
        <v>6.4290781936790191</v>
      </c>
      <c r="E56" s="4">
        <f t="shared" si="0"/>
        <v>58.445356311129736</v>
      </c>
      <c r="I56" s="4">
        <f t="shared" si="1"/>
        <v>83.389663380834577</v>
      </c>
      <c r="J56" s="4">
        <f t="shared" si="2"/>
        <v>2.569949001109725</v>
      </c>
      <c r="K56" s="4">
        <f t="shared" si="3"/>
        <v>104.96325136538074</v>
      </c>
      <c r="L56" s="4">
        <f t="shared" si="4"/>
        <v>4.7926213221449876</v>
      </c>
      <c r="M56" s="4">
        <f t="shared" si="5"/>
        <v>115.23631671771459</v>
      </c>
      <c r="N56" s="4">
        <f t="shared" si="6"/>
        <v>5.8510293174759109</v>
      </c>
      <c r="O56" s="4">
        <f t="shared" si="7"/>
        <v>153.23746503261731</v>
      </c>
      <c r="P56" s="4">
        <f t="shared" si="8"/>
        <v>9.7661917182594227</v>
      </c>
      <c r="Q56" s="4">
        <f t="shared" si="9"/>
        <v>163.11386725720396</v>
      </c>
      <c r="R56" s="4">
        <f t="shared" si="10"/>
        <v>10.783732512666214</v>
      </c>
    </row>
    <row r="57" spans="1:18" outlineLevel="1" x14ac:dyDescent="0.35">
      <c r="A57" s="2">
        <f>Türberechnung!A54</f>
        <v>22</v>
      </c>
      <c r="B57" s="5">
        <f>Türberechnung!J54</f>
        <v>6506.2912154332653</v>
      </c>
      <c r="C57" s="23">
        <v>53.927273287996037</v>
      </c>
      <c r="D57" s="23">
        <v>7.3494070679725398</v>
      </c>
      <c r="E57" s="4">
        <f t="shared" si="0"/>
        <v>60.324681916390681</v>
      </c>
      <c r="I57" s="4">
        <f t="shared" si="1"/>
        <v>84.724140248560175</v>
      </c>
      <c r="J57" s="4">
        <f t="shared" si="2"/>
        <v>2.6315925151159525</v>
      </c>
      <c r="K57" s="4">
        <f t="shared" si="3"/>
        <v>106.50940387419385</v>
      </c>
      <c r="L57" s="4">
        <f t="shared" si="4"/>
        <v>4.9812322454971261</v>
      </c>
      <c r="M57" s="4">
        <f t="shared" si="5"/>
        <v>117.31625997361795</v>
      </c>
      <c r="N57" s="4">
        <f t="shared" si="6"/>
        <v>6.1468008100125067</v>
      </c>
      <c r="O57" s="4">
        <f t="shared" si="7"/>
        <v>155.7683694369245</v>
      </c>
      <c r="P57" s="4">
        <f t="shared" si="8"/>
        <v>10.294035641067847</v>
      </c>
      <c r="Q57" s="4">
        <f t="shared" si="9"/>
        <v>166.14174925362965</v>
      </c>
      <c r="R57" s="4">
        <f t="shared" si="10"/>
        <v>11.412851817659131</v>
      </c>
    </row>
    <row r="58" spans="1:18" outlineLevel="1" x14ac:dyDescent="0.35">
      <c r="A58" s="2">
        <f>Türberechnung!A55</f>
        <v>23</v>
      </c>
      <c r="B58" s="5">
        <f>Türberechnung!J55</f>
        <v>6980.5464209439215</v>
      </c>
      <c r="C58" s="23">
        <v>56.216400389528488</v>
      </c>
      <c r="D58" s="23">
        <v>8.3107712466806944</v>
      </c>
      <c r="E58" s="4">
        <f t="shared" si="0"/>
        <v>62.086387358271679</v>
      </c>
      <c r="I58" s="4">
        <f t="shared" si="1"/>
        <v>86.118118307686998</v>
      </c>
      <c r="J58" s="4">
        <f t="shared" si="2"/>
        <v>2.7019548182115103</v>
      </c>
      <c r="K58" s="4">
        <f t="shared" si="3"/>
        <v>108.12449569442356</v>
      </c>
      <c r="L58" s="4">
        <f t="shared" si="4"/>
        <v>5.1761934628032069</v>
      </c>
      <c r="M58" s="4">
        <f t="shared" si="5"/>
        <v>119.48894301749837</v>
      </c>
      <c r="N58" s="4">
        <f t="shared" si="6"/>
        <v>6.4539301046425646</v>
      </c>
      <c r="O58" s="4">
        <f t="shared" si="7"/>
        <v>158.41212092837191</v>
      </c>
      <c r="P58" s="4">
        <f t="shared" si="8"/>
        <v>10.830172012383601</v>
      </c>
      <c r="Q58" s="4">
        <f t="shared" si="9"/>
        <v>169.30463740157947</v>
      </c>
      <c r="R58" s="4">
        <f t="shared" si="10"/>
        <v>12.05484814699834</v>
      </c>
    </row>
    <row r="59" spans="1:18" outlineLevel="1" x14ac:dyDescent="0.35">
      <c r="A59" s="2">
        <f>Türberechnung!A56</f>
        <v>24</v>
      </c>
      <c r="B59" s="5">
        <f>Türberechnung!J56</f>
        <v>7444.1827161011752</v>
      </c>
      <c r="C59" s="23">
        <v>58.383582920689449</v>
      </c>
      <c r="D59" s="23">
        <v>9.3110200891084851</v>
      </c>
      <c r="E59" s="4">
        <f t="shared" si="0"/>
        <v>63.752362767917525</v>
      </c>
      <c r="I59" s="4">
        <f t="shared" si="1"/>
        <v>87.568479129207304</v>
      </c>
      <c r="J59" s="4">
        <f t="shared" si="2"/>
        <v>2.7809404088563006</v>
      </c>
      <c r="K59" s="4">
        <f t="shared" si="3"/>
        <v>109.80491374970225</v>
      </c>
      <c r="L59" s="4">
        <f t="shared" si="4"/>
        <v>5.377425857908614</v>
      </c>
      <c r="M59" s="4">
        <f t="shared" si="5"/>
        <v>121.74950540138518</v>
      </c>
      <c r="N59" s="4">
        <f t="shared" si="6"/>
        <v>6.7721619722082229</v>
      </c>
      <c r="O59" s="4">
        <f t="shared" si="7"/>
        <v>161.16280524504833</v>
      </c>
      <c r="P59" s="4">
        <f t="shared" si="8"/>
        <v>11.374341291409234</v>
      </c>
      <c r="Q59" s="4">
        <f t="shared" si="9"/>
        <v>172.59545609316692</v>
      </c>
      <c r="R59" s="4">
        <f t="shared" si="10"/>
        <v>12.709299528998075</v>
      </c>
    </row>
    <row r="60" spans="1:18" outlineLevel="1" x14ac:dyDescent="0.35">
      <c r="A60" s="2">
        <f>Türberechnung!A57</f>
        <v>25</v>
      </c>
      <c r="B60" s="5">
        <f>Türberechnung!J57</f>
        <v>7897.2487143731596</v>
      </c>
      <c r="C60" s="23">
        <v>60.431775904439995</v>
      </c>
      <c r="D60" s="23">
        <v>10.348050423643937</v>
      </c>
      <c r="E60" s="4">
        <f t="shared" si="0"/>
        <v>65.340200549963811</v>
      </c>
      <c r="I60" s="4">
        <f t="shared" si="1"/>
        <v>89.0721731142837</v>
      </c>
      <c r="J60" s="4">
        <f t="shared" si="2"/>
        <v>2.8683304955545954</v>
      </c>
      <c r="K60" s="4">
        <f t="shared" si="3"/>
        <v>111.54712471172181</v>
      </c>
      <c r="L60" s="4">
        <f t="shared" si="4"/>
        <v>5.5847329723536259</v>
      </c>
      <c r="M60" s="4">
        <f t="shared" si="5"/>
        <v>124.0931939574353</v>
      </c>
      <c r="N60" s="4">
        <f t="shared" si="6"/>
        <v>7.1010954626307159</v>
      </c>
      <c r="O60" s="4">
        <f t="shared" si="7"/>
        <v>164.01463866502084</v>
      </c>
      <c r="P60" s="4">
        <f t="shared" si="8"/>
        <v>11.926143063331317</v>
      </c>
      <c r="Q60" s="4">
        <f t="shared" si="9"/>
        <v>176.00728589378855</v>
      </c>
      <c r="R60" s="4">
        <f t="shared" si="10"/>
        <v>13.375617002991104</v>
      </c>
    </row>
    <row r="61" spans="1:18" outlineLevel="1" x14ac:dyDescent="0.35">
      <c r="A61" s="2">
        <f>Türberechnung!A58</f>
        <v>26</v>
      </c>
      <c r="B61" s="5">
        <f>Türberechnung!J58</f>
        <v>8339.8720417714139</v>
      </c>
      <c r="C61" s="23">
        <v>62.364307867875986</v>
      </c>
      <c r="D61" s="23">
        <v>11.419814073026588</v>
      </c>
      <c r="E61" s="4">
        <f t="shared" si="0"/>
        <v>66.86414334494124</v>
      </c>
      <c r="I61" s="4">
        <f t="shared" si="1"/>
        <v>90.626230405888549</v>
      </c>
      <c r="J61" s="4">
        <f t="shared" si="2"/>
        <v>2.9638122261043809</v>
      </c>
      <c r="K61" s="4">
        <f t="shared" si="3"/>
        <v>113.34768764268466</v>
      </c>
      <c r="L61" s="4">
        <f t="shared" si="4"/>
        <v>5.797828134749043</v>
      </c>
      <c r="M61" s="4">
        <f t="shared" si="5"/>
        <v>126.5153798050401</v>
      </c>
      <c r="N61" s="4">
        <f t="shared" si="6"/>
        <v>7.4402161505941473</v>
      </c>
      <c r="O61" s="4">
        <f t="shared" si="7"/>
        <v>166.96198870082313</v>
      </c>
      <c r="P61" s="4">
        <f t="shared" si="8"/>
        <v>12.485065689370517</v>
      </c>
      <c r="Q61" s="4">
        <f t="shared" si="9"/>
        <v>179.53338830025746</v>
      </c>
      <c r="R61" s="4">
        <f t="shared" si="10"/>
        <v>14.053078959268946</v>
      </c>
    </row>
    <row r="62" spans="1:18" outlineLevel="1" x14ac:dyDescent="0.35">
      <c r="A62" s="2">
        <f>Türberechnung!A59</f>
        <v>27</v>
      </c>
      <c r="B62" s="5">
        <f>Türberechnung!J59</f>
        <v>8772.2352600922859</v>
      </c>
      <c r="C62" s="23">
        <v>64.184778643004705</v>
      </c>
      <c r="D62" s="23">
        <v>12.524323458713514</v>
      </c>
      <c r="E62" s="4">
        <f t="shared" si="0"/>
        <v>68.335791176311432</v>
      </c>
      <c r="I62" s="4">
        <f t="shared" si="1"/>
        <v>92.227769015134584</v>
      </c>
      <c r="J62" s="4">
        <f t="shared" si="2"/>
        <v>3.0670026178568768</v>
      </c>
      <c r="K62" s="4">
        <f t="shared" si="3"/>
        <v>115.2032634106387</v>
      </c>
      <c r="L62" s="4">
        <f t="shared" si="4"/>
        <v>6.0163566618349309</v>
      </c>
      <c r="M62" s="4">
        <f t="shared" si="5"/>
        <v>129.01157101669256</v>
      </c>
      <c r="N62" s="4">
        <f t="shared" si="6"/>
        <v>7.7889229960931008</v>
      </c>
      <c r="O62" s="4">
        <f t="shared" si="7"/>
        <v>169.99938951146217</v>
      </c>
      <c r="P62" s="4">
        <f t="shared" si="8"/>
        <v>13.050511110385985</v>
      </c>
      <c r="Q62" s="4">
        <f t="shared" si="9"/>
        <v>183.16722417916745</v>
      </c>
      <c r="R62" s="4">
        <f t="shared" si="10"/>
        <v>14.740860217094676</v>
      </c>
    </row>
    <row r="63" spans="1:18" outlineLevel="1" x14ac:dyDescent="0.35">
      <c r="A63" s="2">
        <f>Türberechnung!A60</f>
        <v>28</v>
      </c>
      <c r="B63" s="5">
        <f>Türberechnung!J60</f>
        <v>9194.5568880060055</v>
      </c>
      <c r="C63" s="23">
        <v>65.89697232218009</v>
      </c>
      <c r="D63" s="23">
        <v>13.659655555101196</v>
      </c>
      <c r="E63" s="4">
        <f t="shared" si="0"/>
        <v>69.764638374070131</v>
      </c>
      <c r="I63" s="4">
        <f t="shared" si="1"/>
        <v>93.874000554896725</v>
      </c>
      <c r="J63" s="4">
        <f t="shared" si="2"/>
        <v>3.1774679446706906</v>
      </c>
      <c r="K63" s="4">
        <f t="shared" si="3"/>
        <v>117.11062133256999</v>
      </c>
      <c r="L63" s="4">
        <f t="shared" si="4"/>
        <v>6.2399138571653507</v>
      </c>
      <c r="M63" s="4">
        <f t="shared" si="5"/>
        <v>131.57742155452871</v>
      </c>
      <c r="N63" s="4">
        <f t="shared" si="6"/>
        <v>8.1465505247991974</v>
      </c>
      <c r="O63" s="4">
        <f t="shared" si="7"/>
        <v>173.12155277652829</v>
      </c>
      <c r="P63" s="4">
        <f t="shared" si="8"/>
        <v>13.621815455369443</v>
      </c>
      <c r="Q63" s="4">
        <f t="shared" si="9"/>
        <v>186.90246677628292</v>
      </c>
      <c r="R63" s="4">
        <f t="shared" si="10"/>
        <v>15.438056472201795</v>
      </c>
    </row>
    <row r="64" spans="1:18" outlineLevel="1" x14ac:dyDescent="0.35">
      <c r="A64" s="2">
        <f>Türberechnung!A61</f>
        <v>29</v>
      </c>
      <c r="B64" s="5">
        <f>Türberechnung!J61</f>
        <v>9607.076678793168</v>
      </c>
      <c r="C64" s="23">
        <v>67.504784263146263</v>
      </c>
      <c r="D64" s="23">
        <v>14.823954448989802</v>
      </c>
      <c r="E64" s="4">
        <f t="shared" si="0"/>
        <v>71.15848738470882</v>
      </c>
      <c r="I64" s="4">
        <f t="shared" si="1"/>
        <v>95.562233951035211</v>
      </c>
      <c r="J64" s="4">
        <f t="shared" si="2"/>
        <v>3.2947392943447174</v>
      </c>
      <c r="K64" s="4">
        <f t="shared" si="3"/>
        <v>119.06664347430285</v>
      </c>
      <c r="L64" s="4">
        <f t="shared" si="4"/>
        <v>6.4680594825463631</v>
      </c>
      <c r="M64" s="4">
        <f t="shared" si="5"/>
        <v>134.20873705471695</v>
      </c>
      <c r="N64" s="4">
        <f t="shared" si="6"/>
        <v>8.5123870034228162</v>
      </c>
      <c r="O64" s="4">
        <f t="shared" si="7"/>
        <v>176.32337473472197</v>
      </c>
      <c r="P64" s="4">
        <f t="shared" si="8"/>
        <v>14.198266065241434</v>
      </c>
      <c r="Q64" s="4">
        <f t="shared" si="9"/>
        <v>190.73301013717645</v>
      </c>
      <c r="R64" s="4">
        <f t="shared" si="10"/>
        <v>16.143704723548002</v>
      </c>
    </row>
    <row r="65" spans="1:18" outlineLevel="1" x14ac:dyDescent="0.35">
      <c r="A65" s="2">
        <f>Türberechnung!A62</f>
        <v>30</v>
      </c>
      <c r="B65" s="5">
        <f>Türberechnung!J62</f>
        <v>10010.044391018502</v>
      </c>
      <c r="C65" s="23">
        <v>69.01216077521957</v>
      </c>
      <c r="D65" s="23">
        <v>16.015432737808233</v>
      </c>
      <c r="E65" s="4">
        <f t="shared" si="0"/>
        <v>72.52377174236257</v>
      </c>
      <c r="I65" s="4">
        <f t="shared" si="1"/>
        <v>97.289877469821931</v>
      </c>
      <c r="J65" s="4">
        <f t="shared" si="2"/>
        <v>3.4183249404790241</v>
      </c>
      <c r="K65" s="4">
        <f t="shared" si="3"/>
        <v>121.06832699951782</v>
      </c>
      <c r="L65" s="4">
        <f t="shared" si="4"/>
        <v>6.7003293043366572</v>
      </c>
      <c r="M65" s="4">
        <f t="shared" si="5"/>
        <v>136.90147798744661</v>
      </c>
      <c r="N65" s="4">
        <f t="shared" si="6"/>
        <v>8.8856892274511949</v>
      </c>
      <c r="O65" s="4">
        <f t="shared" si="7"/>
        <v>179.59994002897264</v>
      </c>
      <c r="P65" s="4">
        <f t="shared" si="8"/>
        <v>14.779115481980003</v>
      </c>
      <c r="Q65" s="4">
        <f t="shared" si="9"/>
        <v>194.65297370738909</v>
      </c>
      <c r="R65" s="4">
        <f t="shared" si="10"/>
        <v>16.856800242719345</v>
      </c>
    </row>
    <row r="66" spans="1:18" outlineLevel="1" x14ac:dyDescent="0.35">
      <c r="A66" s="2">
        <f>Türberechnung!A63</f>
        <v>31</v>
      </c>
      <c r="B66" s="5">
        <f>Türberechnung!J63</f>
        <v>10403.711383464279</v>
      </c>
      <c r="C66" s="23">
        <v>70.42305001626751</v>
      </c>
      <c r="D66" s="23">
        <v>17.23237197515401</v>
      </c>
      <c r="E66" s="4">
        <f t="shared" si="0"/>
        <v>73.865810846456185</v>
      </c>
      <c r="I66" s="4">
        <f t="shared" si="1"/>
        <v>99.054439363973302</v>
      </c>
      <c r="J66" s="4">
        <f t="shared" si="2"/>
        <v>3.5477200918605796</v>
      </c>
      <c r="K66" s="4">
        <f t="shared" si="3"/>
        <v>123.11278491825873</v>
      </c>
      <c r="L66" s="4">
        <f t="shared" si="4"/>
        <v>6.9362442364167602</v>
      </c>
      <c r="M66" s="4">
        <f t="shared" si="5"/>
        <v>139.65176066384805</v>
      </c>
      <c r="N66" s="4">
        <f t="shared" si="6"/>
        <v>9.2656944687157026</v>
      </c>
      <c r="O66" s="4">
        <f t="shared" si="7"/>
        <v>182.94652293167354</v>
      </c>
      <c r="P66" s="4">
        <f t="shared" si="8"/>
        <v>15.363592885974676</v>
      </c>
      <c r="Q66" s="4">
        <f t="shared" si="9"/>
        <v>198.65670379825667</v>
      </c>
      <c r="R66" s="4">
        <f t="shared" si="10"/>
        <v>17.576310591838656</v>
      </c>
    </row>
    <row r="67" spans="1:18" outlineLevel="1" x14ac:dyDescent="0.35">
      <c r="A67" s="2">
        <f>Türberechnung!A64</f>
        <v>32</v>
      </c>
      <c r="B67" s="5">
        <f>Türberechnung!J64</f>
        <v>10788.324464144116</v>
      </c>
      <c r="C67" s="23">
        <v>71.741362636331743</v>
      </c>
      <c r="D67" s="23">
        <v>18.473122346468767</v>
      </c>
      <c r="E67" s="4">
        <f t="shared" si="0"/>
        <v>75.18901277936294</v>
      </c>
      <c r="I67" s="4">
        <f t="shared" si="1"/>
        <v>100.85352740237971</v>
      </c>
      <c r="J67" s="4">
        <f t="shared" si="2"/>
        <v>3.6824145009105704</v>
      </c>
      <c r="K67" s="4">
        <f t="shared" si="3"/>
        <v>125.19724554206752</v>
      </c>
      <c r="L67" s="4">
        <f t="shared" si="4"/>
        <v>7.1753175228625512</v>
      </c>
      <c r="M67" s="4">
        <f t="shared" si="5"/>
        <v>142.45585650301942</v>
      </c>
      <c r="N67" s="4">
        <f t="shared" si="6"/>
        <v>9.6516300579605918</v>
      </c>
      <c r="O67" s="4">
        <f t="shared" si="7"/>
        <v>186.3585864527891</v>
      </c>
      <c r="P67" s="4">
        <f t="shared" si="8"/>
        <v>15.95091339806333</v>
      </c>
      <c r="Q67" s="4">
        <f t="shared" si="9"/>
        <v>202.73877251988225</v>
      </c>
      <c r="R67" s="4">
        <f t="shared" si="10"/>
        <v>18.301187135443165</v>
      </c>
    </row>
    <row r="68" spans="1:18" outlineLevel="1" x14ac:dyDescent="0.35">
      <c r="A68" s="2">
        <f>Türberechnung!A65</f>
        <v>33</v>
      </c>
      <c r="B68" s="5">
        <f>Türberechnung!J65</f>
        <v>11164.121516949219</v>
      </c>
      <c r="C68" s="23">
        <v>72.970940777790659</v>
      </c>
      <c r="D68" s="23">
        <v>19.736101732686578</v>
      </c>
      <c r="E68" s="4">
        <f t="shared" si="0"/>
        <v>76.497037025642385</v>
      </c>
      <c r="I68" s="4">
        <f t="shared" si="1"/>
        <v>102.68484751239554</v>
      </c>
      <c r="J68" s="4">
        <f t="shared" si="2"/>
        <v>3.8218983362577399</v>
      </c>
      <c r="K68" s="4">
        <f t="shared" si="3"/>
        <v>127.31905091091343</v>
      </c>
      <c r="L68" s="4">
        <f t="shared" si="4"/>
        <v>7.4170603308603367</v>
      </c>
      <c r="M68" s="4">
        <f t="shared" si="5"/>
        <v>145.31018991587166</v>
      </c>
      <c r="N68" s="4">
        <f t="shared" si="6"/>
        <v>10.04272100857195</v>
      </c>
      <c r="O68" s="4">
        <f t="shared" si="7"/>
        <v>189.8317797648881</v>
      </c>
      <c r="P68" s="4">
        <f t="shared" si="8"/>
        <v>16.540285600983275</v>
      </c>
      <c r="Q68" s="4">
        <f t="shared" si="9"/>
        <v>206.89397470053882</v>
      </c>
      <c r="R68" s="4">
        <f t="shared" si="10"/>
        <v>19.030374433360258</v>
      </c>
    </row>
    <row r="69" spans="1:18" outlineLevel="1" x14ac:dyDescent="0.35">
      <c r="A69" s="2">
        <f>Türberechnung!A66</f>
        <v>34</v>
      </c>
      <c r="B69" s="5">
        <f>Türberechnung!J66</f>
        <v>11531.328514146804</v>
      </c>
      <c r="C69" s="23">
        <v>74.115534154796379</v>
      </c>
      <c r="D69" s="23">
        <v>21.019794296376869</v>
      </c>
      <c r="E69" s="4">
        <f t="shared" si="0"/>
        <v>77.792925907156501</v>
      </c>
      <c r="I69" s="4">
        <f t="shared" si="1"/>
        <v>104.54620172974646</v>
      </c>
      <c r="J69" s="4">
        <f t="shared" si="2"/>
        <v>3.965666655963707</v>
      </c>
      <c r="K69" s="4">
        <f t="shared" si="3"/>
        <v>129.47565441791312</v>
      </c>
      <c r="L69" s="4">
        <f t="shared" si="4"/>
        <v>7.6609860603041016</v>
      </c>
      <c r="M69" s="4">
        <f t="shared" si="5"/>
        <v>148.21133510981173</v>
      </c>
      <c r="N69" s="4">
        <f t="shared" si="6"/>
        <v>10.438196024771642</v>
      </c>
      <c r="O69" s="4">
        <f t="shared" si="7"/>
        <v>193.36193431503639</v>
      </c>
      <c r="P69" s="4">
        <f t="shared" si="8"/>
        <v>17.130917579780345</v>
      </c>
      <c r="Q69" s="4">
        <f t="shared" si="9"/>
        <v>211.11732323507988</v>
      </c>
      <c r="R69" s="4">
        <f t="shared" si="10"/>
        <v>19.762817847650695</v>
      </c>
    </row>
    <row r="70" spans="1:18" outlineLevel="1" x14ac:dyDescent="0.35">
      <c r="A70" s="2">
        <f>Türberechnung!A67</f>
        <v>35</v>
      </c>
      <c r="B70" s="5">
        <f>Türberechnung!J67</f>
        <v>11890.157596789679</v>
      </c>
      <c r="C70" s="23">
        <v>75.178782066109889</v>
      </c>
      <c r="D70" s="23">
        <v>22.322748703740295</v>
      </c>
      <c r="E70" s="4">
        <f t="shared" si="0"/>
        <v>79.079211381303324</v>
      </c>
      <c r="I70" s="4">
        <f t="shared" si="1"/>
        <v>106.43548562042342</v>
      </c>
      <c r="J70" s="4">
        <f t="shared" si="2"/>
        <v>4.1132227583270922</v>
      </c>
      <c r="K70" s="4">
        <f t="shared" si="3"/>
        <v>131.66461782228367</v>
      </c>
      <c r="L70" s="4">
        <f t="shared" si="4"/>
        <v>7.9066136213685461</v>
      </c>
      <c r="M70" s="4">
        <f t="shared" si="5"/>
        <v>151.15601207045307</v>
      </c>
      <c r="N70" s="4">
        <f t="shared" si="6"/>
        <v>10.837292182064054</v>
      </c>
      <c r="O70" s="4">
        <f t="shared" si="7"/>
        <v>196.94505893528583</v>
      </c>
      <c r="P70" s="4">
        <f t="shared" si="8"/>
        <v>17.722021732596364</v>
      </c>
      <c r="Q70" s="4">
        <f t="shared" si="9"/>
        <v>215.40404323530555</v>
      </c>
      <c r="R70" s="4">
        <f t="shared" si="10"/>
        <v>20.497469648302218</v>
      </c>
    </row>
    <row r="71" spans="1:18" outlineLevel="1" x14ac:dyDescent="0.35">
      <c r="A71" s="2">
        <f>Türberechnung!A68</f>
        <v>36</v>
      </c>
      <c r="B71" s="5">
        <f>Türberechnung!J68</f>
        <v>12240.805967883225</v>
      </c>
      <c r="C71" s="23">
        <v>76.164200331860172</v>
      </c>
      <c r="D71" s="23">
        <v>23.643576077008831</v>
      </c>
      <c r="E71" s="4">
        <f t="shared" si="0"/>
        <v>80.358002280257551</v>
      </c>
      <c r="I71" s="4">
        <f t="shared" si="1"/>
        <v>108.3506853116628</v>
      </c>
      <c r="J71" s="4">
        <f t="shared" si="2"/>
        <v>4.2640806364604247</v>
      </c>
      <c r="K71" s="4">
        <f t="shared" si="3"/>
        <v>133.88360780937484</v>
      </c>
      <c r="L71" s="4">
        <f t="shared" si="4"/>
        <v>8.1534698848076221</v>
      </c>
      <c r="M71" s="4">
        <f t="shared" si="5"/>
        <v>154.14108193403996</v>
      </c>
      <c r="N71" s="4">
        <f t="shared" si="6"/>
        <v>11.23925851970456</v>
      </c>
      <c r="O71" s="4">
        <f t="shared" si="7"/>
        <v>200.57733421177429</v>
      </c>
      <c r="P71" s="4">
        <f t="shared" si="8"/>
        <v>18.312818561988873</v>
      </c>
      <c r="Q71" s="4">
        <f t="shared" si="9"/>
        <v>219.74956529335907</v>
      </c>
      <c r="R71" s="4">
        <f t="shared" si="10"/>
        <v>21.23329385980195</v>
      </c>
    </row>
    <row r="72" spans="1:18" outlineLevel="1" x14ac:dyDescent="0.35">
      <c r="A72" s="2">
        <f>Türberechnung!A69</f>
        <v>37</v>
      </c>
      <c r="B72" s="5">
        <f>Türberechnung!J69</f>
        <v>12583.455395537247</v>
      </c>
      <c r="C72" s="23">
        <v>77.075172277560426</v>
      </c>
      <c r="D72" s="23">
        <v>24.980947755350215</v>
      </c>
      <c r="E72" s="4">
        <f t="shared" si="0"/>
        <v>81.63105591397283</v>
      </c>
      <c r="I72" s="4">
        <f t="shared" si="1"/>
        <v>110.28987424525781</v>
      </c>
      <c r="J72" s="4">
        <f t="shared" si="2"/>
        <v>4.4177667203101922</v>
      </c>
      <c r="K72" s="4">
        <f t="shared" si="3"/>
        <v>136.13039222898834</v>
      </c>
      <c r="L72" s="4">
        <f t="shared" si="4"/>
        <v>8.401091470985051</v>
      </c>
      <c r="M72" s="4">
        <f t="shared" si="5"/>
        <v>157.1635419270915</v>
      </c>
      <c r="N72" s="4">
        <f t="shared" si="6"/>
        <v>11.64335874402709</v>
      </c>
      <c r="O72" s="4">
        <f t="shared" si="7"/>
        <v>204.2551063272131</v>
      </c>
      <c r="P72" s="4">
        <f t="shared" si="8"/>
        <v>18.9025396219455</v>
      </c>
      <c r="Q72" s="4">
        <f t="shared" si="9"/>
        <v>224.14951811510218</v>
      </c>
      <c r="R72" s="4">
        <f t="shared" si="10"/>
        <v>21.969270053770057</v>
      </c>
    </row>
    <row r="73" spans="1:18" outlineLevel="1" x14ac:dyDescent="0.35">
      <c r="A73" s="2">
        <f>Türberechnung!A70</f>
        <v>38</v>
      </c>
      <c r="B73" s="5">
        <f>Türberechnung!J70</f>
        <v>12918.272166385208</v>
      </c>
      <c r="C73" s="23">
        <v>77.914943012828601</v>
      </c>
      <c r="D73" s="23">
        <v>26.333592928175008</v>
      </c>
      <c r="E73" s="4">
        <f t="shared" si="0"/>
        <v>82.899837097090796</v>
      </c>
      <c r="I73" s="4">
        <f t="shared" si="1"/>
        <v>112.25120974585376</v>
      </c>
      <c r="J73" s="4">
        <f t="shared" si="2"/>
        <v>4.5738210545533242</v>
      </c>
      <c r="K73" s="4">
        <f t="shared" si="3"/>
        <v>138.40283611933401</v>
      </c>
      <c r="L73" s="4">
        <f t="shared" si="4"/>
        <v>8.6490260117183233</v>
      </c>
      <c r="M73" s="4">
        <f t="shared" si="5"/>
        <v>160.22052001767551</v>
      </c>
      <c r="N73" s="4">
        <f t="shared" si="6"/>
        <v>12.048873206940696</v>
      </c>
      <c r="O73" s="4">
        <f t="shared" si="7"/>
        <v>207.9748805524813</v>
      </c>
      <c r="P73" s="4">
        <f t="shared" si="8"/>
        <v>19.490429766307621</v>
      </c>
      <c r="Q73" s="4">
        <f t="shared" si="9"/>
        <v>228.59972073369579</v>
      </c>
      <c r="R73" s="4">
        <f t="shared" si="10"/>
        <v>22.704396261043673</v>
      </c>
    </row>
    <row r="74" spans="1:18" outlineLevel="1" x14ac:dyDescent="0.35">
      <c r="A74" s="2">
        <f>Türberechnung!A71</f>
        <v>39</v>
      </c>
      <c r="B74" s="5">
        <f>Türberechnung!J71</f>
        <v>13245.407364521245</v>
      </c>
      <c r="C74" s="23">
        <v>78.686616364997121</v>
      </c>
      <c r="D74" s="23">
        <v>27.700296192610548</v>
      </c>
      <c r="E74" s="4">
        <f t="shared" si="0"/>
        <v>84.165567007487425</v>
      </c>
      <c r="I74" s="4">
        <f t="shared" si="1"/>
        <v>114.23292947928529</v>
      </c>
      <c r="J74" s="4">
        <f t="shared" si="2"/>
        <v>4.7317980318513397</v>
      </c>
      <c r="K74" s="4">
        <f t="shared" si="3"/>
        <v>140.69889760358569</v>
      </c>
      <c r="L74" s="4">
        <f t="shared" si="4"/>
        <v>8.8968329929014764</v>
      </c>
      <c r="M74" s="4">
        <f t="shared" si="5"/>
        <v>163.30926939529985</v>
      </c>
      <c r="N74" s="4">
        <f t="shared" si="6"/>
        <v>12.455100294990602</v>
      </c>
      <c r="O74" s="4">
        <f t="shared" si="7"/>
        <v>211.73331452967901</v>
      </c>
      <c r="P74" s="4">
        <f t="shared" si="8"/>
        <v>20.075748819650997</v>
      </c>
      <c r="Q74" s="4">
        <f t="shared" si="9"/>
        <v>233.09617447368871</v>
      </c>
      <c r="R74" s="4">
        <f t="shared" si="10"/>
        <v>23.43769114939791</v>
      </c>
    </row>
    <row r="75" spans="1:18" outlineLevel="1" x14ac:dyDescent="0.35">
      <c r="A75" s="2">
        <f>Türberechnung!A72</f>
        <v>40</v>
      </c>
      <c r="B75" s="5">
        <f>Türberechnung!J72</f>
        <v>13564.997379325974</v>
      </c>
      <c r="C75" s="23">
        <v>79.393153928101341</v>
      </c>
      <c r="D75" s="23">
        <v>29.079895076634639</v>
      </c>
      <c r="E75" s="4">
        <f t="shared" si="0"/>
        <v>85.429263785202892</v>
      </c>
      <c r="I75" s="4">
        <f t="shared" si="1"/>
        <v>116.23334786112022</v>
      </c>
      <c r="J75" s="4">
        <f t="shared" si="2"/>
        <v>4.8912667773069591</v>
      </c>
      <c r="K75" s="4">
        <f t="shared" si="3"/>
        <v>143.0166237287462</v>
      </c>
      <c r="L75" s="4">
        <f t="shared" si="4"/>
        <v>9.1440842646214229</v>
      </c>
      <c r="M75" s="4">
        <f t="shared" si="5"/>
        <v>166.42716287319428</v>
      </c>
      <c r="N75" s="4">
        <f t="shared" si="6"/>
        <v>12.861357340291438</v>
      </c>
      <c r="O75" s="4">
        <f t="shared" si="7"/>
        <v>215.52721146074526</v>
      </c>
      <c r="P75" s="4">
        <f t="shared" si="8"/>
        <v>20.657772771068817</v>
      </c>
      <c r="Q75" s="4">
        <f t="shared" si="9"/>
        <v>237.63505480212797</v>
      </c>
      <c r="R75" s="4">
        <f t="shared" si="10"/>
        <v>24.168195589910315</v>
      </c>
    </row>
    <row r="76" spans="1:18" outlineLevel="1" x14ac:dyDescent="0.35">
      <c r="A76" s="2">
        <f>Türberechnung!A73</f>
        <v>41</v>
      </c>
      <c r="B76" s="5">
        <f>Türberechnung!J73</f>
        <v>13877.164567976113</v>
      </c>
      <c r="C76" s="23">
        <v>80.037375775575327</v>
      </c>
      <c r="D76" s="23">
        <v>30.47127756072765</v>
      </c>
      <c r="E76" s="4">
        <f t="shared" si="0"/>
        <v>86.691776395116079</v>
      </c>
      <c r="I76" s="4">
        <f t="shared" si="1"/>
        <v>118.25085246305508</v>
      </c>
      <c r="J76" s="4">
        <f t="shared" si="2"/>
        <v>5.0518112607592007</v>
      </c>
      <c r="K76" s="4">
        <f t="shared" si="3"/>
        <v>145.35414630202246</v>
      </c>
      <c r="L76" s="4">
        <f t="shared" si="4"/>
        <v>9.3903642882497369</v>
      </c>
      <c r="M76" s="4">
        <f t="shared" si="5"/>
        <v>169.57168728724449</v>
      </c>
      <c r="N76" s="4">
        <f t="shared" si="6"/>
        <v>13.266981144638962</v>
      </c>
      <c r="O76" s="4">
        <f t="shared" si="7"/>
        <v>219.35351329200103</v>
      </c>
      <c r="P76" s="4">
        <f t="shared" si="8"/>
        <v>21.235794574112973</v>
      </c>
      <c r="Q76" s="4">
        <f t="shared" si="9"/>
        <v>242.21270317479394</v>
      </c>
      <c r="R76" s="4">
        <f t="shared" si="10"/>
        <v>24.894973715261628</v>
      </c>
    </row>
    <row r="77" spans="1:18" outlineLevel="1" x14ac:dyDescent="0.35">
      <c r="A77" s="2">
        <f>Türberechnung!A74</f>
        <v>42</v>
      </c>
      <c r="B77" s="5">
        <f>Türberechnung!J74</f>
        <v>14182.018016182674</v>
      </c>
      <c r="C77" s="23">
        <v>80.621962460961981</v>
      </c>
      <c r="D77" s="23">
        <v>31.873379623700117</v>
      </c>
      <c r="E77" s="4">
        <f t="shared" si="0"/>
        <v>87.953812976518392</v>
      </c>
      <c r="I77" s="4">
        <f t="shared" si="1"/>
        <v>120.28390045436517</v>
      </c>
      <c r="J77" s="4">
        <f t="shared" si="2"/>
        <v>5.2130301979971572</v>
      </c>
      <c r="K77" s="4">
        <f t="shared" si="3"/>
        <v>147.70967776781617</v>
      </c>
      <c r="L77" s="4">
        <f t="shared" si="4"/>
        <v>9.6352701760526589</v>
      </c>
      <c r="M77" s="4">
        <f t="shared" si="5"/>
        <v>172.74043794956225</v>
      </c>
      <c r="N77" s="4">
        <f t="shared" si="6"/>
        <v>13.671328191536809</v>
      </c>
      <c r="O77" s="4">
        <f t="shared" si="7"/>
        <v>223.20929396517533</v>
      </c>
      <c r="P77" s="4">
        <f t="shared" si="8"/>
        <v>21.809124621813716</v>
      </c>
      <c r="Q77" s="4">
        <f t="shared" si="9"/>
        <v>246.82561896197336</v>
      </c>
      <c r="R77" s="4">
        <f t="shared" si="10"/>
        <v>25.617113556529169</v>
      </c>
    </row>
    <row r="78" spans="1:18" outlineLevel="1" x14ac:dyDescent="0.35">
      <c r="A78" s="2">
        <f>Türberechnung!A75</f>
        <v>43</v>
      </c>
      <c r="B78" s="5">
        <f>Türberechnung!J75</f>
        <v>14479.654354658234</v>
      </c>
      <c r="C78" s="23">
        <v>81.149457996004628</v>
      </c>
      <c r="D78" s="23">
        <v>33.285182832377771</v>
      </c>
      <c r="E78" s="4">
        <f t="shared" si="0"/>
        <v>89.215964667140085</v>
      </c>
      <c r="I78" s="4">
        <f t="shared" si="1"/>
        <v>122.33101510694776</v>
      </c>
      <c r="J78" s="4">
        <f t="shared" si="2"/>
        <v>5.3745367894014944</v>
      </c>
      <c r="K78" s="4">
        <f t="shared" si="3"/>
        <v>150.08150715839463</v>
      </c>
      <c r="L78" s="4">
        <f t="shared" si="4"/>
        <v>9.8784115675961921</v>
      </c>
      <c r="M78" s="4">
        <f t="shared" si="5"/>
        <v>175.93111320117376</v>
      </c>
      <c r="N78" s="4">
        <f t="shared" si="6"/>
        <v>14.073774607159738</v>
      </c>
      <c r="O78" s="4">
        <f t="shared" si="7"/>
        <v>227.09175278903888</v>
      </c>
      <c r="P78" s="4">
        <f t="shared" si="8"/>
        <v>22.377090953728118</v>
      </c>
      <c r="Q78" s="4">
        <f t="shared" si="9"/>
        <v>251.47045151852285</v>
      </c>
      <c r="R78" s="4">
        <f t="shared" si="10"/>
        <v>26.333727330819144</v>
      </c>
    </row>
    <row r="79" spans="1:18" outlineLevel="1" x14ac:dyDescent="0.35">
      <c r="A79" s="2">
        <f>Türberechnung!A76</f>
        <v>44</v>
      </c>
      <c r="B79" s="5">
        <f>Türberechnung!J76</f>
        <v>14770.158599716742</v>
      </c>
      <c r="C79" s="23">
        <v>81.622273550740459</v>
      </c>
      <c r="D79" s="23">
        <v>34.705711989900053</v>
      </c>
      <c r="E79" s="4">
        <f t="shared" si="0"/>
        <v>90.478725703069756</v>
      </c>
      <c r="I79" s="4">
        <f t="shared" si="1"/>
        <v>124.39078238535507</v>
      </c>
      <c r="J79" s="4">
        <f t="shared" si="2"/>
        <v>5.5359583343794148</v>
      </c>
      <c r="K79" s="4">
        <f t="shared" si="3"/>
        <v>152.46799614303208</v>
      </c>
      <c r="L79" s="4">
        <f t="shared" si="4"/>
        <v>10.11941037812287</v>
      </c>
      <c r="M79" s="4">
        <f t="shared" si="5"/>
        <v>179.14150909717412</v>
      </c>
      <c r="N79" s="4">
        <f t="shared" si="6"/>
        <v>14.473715919927272</v>
      </c>
      <c r="O79" s="4">
        <f t="shared" si="7"/>
        <v>230.99820797222515</v>
      </c>
      <c r="P79" s="4">
        <f t="shared" si="8"/>
        <v>22.939039241962849</v>
      </c>
      <c r="Q79" s="4">
        <f t="shared" si="9"/>
        <v>256.14399244677116</v>
      </c>
      <c r="R79" s="4">
        <f t="shared" si="10"/>
        <v>27.043951440021562</v>
      </c>
    </row>
    <row r="80" spans="1:18" outlineLevel="1" x14ac:dyDescent="0.35">
      <c r="A80" s="2">
        <f>Türberechnung!A77</f>
        <v>45</v>
      </c>
      <c r="B80" s="5">
        <f>Türberechnung!J77</f>
        <v>15053.60499487446</v>
      </c>
      <c r="C80" s="23">
        <v>82.042691666804245</v>
      </c>
      <c r="D80" s="23">
        <v>36.134032853349396</v>
      </c>
      <c r="E80" s="4">
        <f t="shared" si="0"/>
        <v>91.742510448163316</v>
      </c>
      <c r="I80" s="4">
        <f t="shared" si="1"/>
        <v>126.46184763735661</v>
      </c>
      <c r="J80" s="4">
        <f t="shared" si="2"/>
        <v>5.6969357517775912</v>
      </c>
      <c r="K80" s="4">
        <f t="shared" si="3"/>
        <v>154.86757519362698</v>
      </c>
      <c r="L80" s="4">
        <f t="shared" si="4"/>
        <v>10.357900446718258</v>
      </c>
      <c r="M80" s="4">
        <f t="shared" si="5"/>
        <v>182.36951424856963</v>
      </c>
      <c r="N80" s="4">
        <f t="shared" si="6"/>
        <v>14.870566658966062</v>
      </c>
      <c r="O80" s="4">
        <f t="shared" si="7"/>
        <v>234.92609034671085</v>
      </c>
      <c r="P80" s="4">
        <f t="shared" si="8"/>
        <v>23.494332594731532</v>
      </c>
      <c r="Q80" s="4">
        <f t="shared" si="9"/>
        <v>260.84316808751953</v>
      </c>
      <c r="R80" s="4">
        <f t="shared" si="10"/>
        <v>27.746946230719054</v>
      </c>
    </row>
    <row r="81" spans="1:18" outlineLevel="1" x14ac:dyDescent="0.35">
      <c r="A81" s="2">
        <f>Türberechnung!A78</f>
        <v>46</v>
      </c>
      <c r="B81" s="5">
        <f>Türberechnung!J78</f>
        <v>15330.057836850721</v>
      </c>
      <c r="C81" s="23">
        <v>82.412870814190853</v>
      </c>
      <c r="D81" s="23">
        <v>37.569249928135619</v>
      </c>
      <c r="E81" s="4">
        <f t="shared" si="0"/>
        <v>93.007667888515087</v>
      </c>
      <c r="I81" s="4">
        <f t="shared" si="1"/>
        <v>128.54291239579663</v>
      </c>
      <c r="J81" s="4">
        <f t="shared" si="2"/>
        <v>5.8571230298585597</v>
      </c>
      <c r="K81" s="4">
        <f t="shared" si="3"/>
        <v>157.27873987926785</v>
      </c>
      <c r="L81" s="4">
        <f t="shared" si="4"/>
        <v>10.593527106126936</v>
      </c>
      <c r="M81" s="4">
        <f t="shared" si="5"/>
        <v>185.61310483758649</v>
      </c>
      <c r="N81" s="4">
        <f t="shared" si="6"/>
        <v>15.263759823951036</v>
      </c>
      <c r="O81" s="4">
        <f t="shared" si="7"/>
        <v>238.87293730237297</v>
      </c>
      <c r="P81" s="4">
        <f t="shared" si="8"/>
        <v>24.042351208962835</v>
      </c>
      <c r="Q81" s="4">
        <f t="shared" si="9"/>
        <v>265.5650322635662</v>
      </c>
      <c r="R81" s="4">
        <f t="shared" si="10"/>
        <v>28.441895556556695</v>
      </c>
    </row>
    <row r="82" spans="1:18" outlineLevel="1" x14ac:dyDescent="0.35">
      <c r="A82" s="2">
        <f>Türberechnung!A79</f>
        <v>47</v>
      </c>
      <c r="B82" s="5">
        <f>Türberechnung!J79</f>
        <v>15599.572274369879</v>
      </c>
      <c r="C82" s="23">
        <v>82.734850154248093</v>
      </c>
      <c r="D82" s="23">
        <v>39.010504343888741</v>
      </c>
      <c r="E82" s="4">
        <f t="shared" si="0"/>
        <v>94.274494032965293</v>
      </c>
      <c r="I82" s="4">
        <f t="shared" si="1"/>
        <v>130.63273129863867</v>
      </c>
      <c r="J82" s="4">
        <f t="shared" si="2"/>
        <v>6.0161866240961714</v>
      </c>
      <c r="K82" s="4">
        <f t="shared" si="3"/>
        <v>159.70004729773308</v>
      </c>
      <c r="L82" s="4">
        <f t="shared" si="4"/>
        <v>10.825946691238682</v>
      </c>
      <c r="M82" s="4">
        <f t="shared" si="5"/>
        <v>188.87033981718855</v>
      </c>
      <c r="N82" s="4">
        <f t="shared" si="6"/>
        <v>15.652746252344146</v>
      </c>
      <c r="O82" s="4">
        <f t="shared" si="7"/>
        <v>242.83638694569404</v>
      </c>
      <c r="P82" s="4">
        <f t="shared" si="8"/>
        <v>24.582491897532126</v>
      </c>
      <c r="Q82" s="4">
        <f t="shared" si="9"/>
        <v>270.30675929139397</v>
      </c>
      <c r="R82" s="4">
        <f t="shared" si="10"/>
        <v>29.128006176937895</v>
      </c>
    </row>
    <row r="83" spans="1:18" outlineLevel="1" x14ac:dyDescent="0.35">
      <c r="A83" s="2">
        <f>Türberechnung!A80</f>
        <v>48</v>
      </c>
      <c r="B83" s="5">
        <f>Türberechnung!J80</f>
        <v>15862.195071968692</v>
      </c>
      <c r="C83" s="23">
        <v>83.010554398618794</v>
      </c>
      <c r="D83" s="23">
        <v>40.45697181446279</v>
      </c>
      <c r="E83" s="4">
        <f t="shared" si="0"/>
        <v>95.543242584539485</v>
      </c>
      <c r="I83" s="4">
        <f t="shared" si="1"/>
        <v>132.73010913097104</v>
      </c>
      <c r="J83" s="4">
        <f t="shared" si="2"/>
        <v>6.1738048167334689</v>
      </c>
      <c r="K83" s="4">
        <f t="shared" si="3"/>
        <v>162.13011264829748</v>
      </c>
      <c r="L83" s="4">
        <f t="shared" si="4"/>
        <v>11.054825999322691</v>
      </c>
      <c r="M83" s="4">
        <f t="shared" si="5"/>
        <v>192.1393563006859</v>
      </c>
      <c r="N83" s="4">
        <f t="shared" si="6"/>
        <v>16.036993904658679</v>
      </c>
      <c r="O83" s="4">
        <f t="shared" si="7"/>
        <v>246.81417248977266</v>
      </c>
      <c r="P83" s="4">
        <f t="shared" si="8"/>
        <v>25.114167511656014</v>
      </c>
      <c r="Q83" s="4">
        <f t="shared" si="9"/>
        <v>275.06563726958257</v>
      </c>
      <c r="R83" s="4">
        <f t="shared" si="10"/>
        <v>29.804507019546168</v>
      </c>
    </row>
    <row r="84" spans="1:18" outlineLevel="1" x14ac:dyDescent="0.35">
      <c r="A84" s="2">
        <f>Türberechnung!A81</f>
        <v>49</v>
      </c>
      <c r="B84" s="5">
        <f>Türberechnung!J81</f>
        <v>16117.965333878301</v>
      </c>
      <c r="C84" s="23">
        <v>83.241798676050934</v>
      </c>
      <c r="D84" s="23">
        <v>41.907860682925879</v>
      </c>
      <c r="E84" s="4">
        <f t="shared" si="0"/>
        <v>96.814134186383924</v>
      </c>
      <c r="I84" s="4">
        <f t="shared" si="1"/>
        <v>134.83389799024252</v>
      </c>
      <c r="J84" s="4">
        <f t="shared" si="2"/>
        <v>6.3296670485436133</v>
      </c>
      <c r="K84" s="4">
        <f t="shared" si="3"/>
        <v>164.56760594731549</v>
      </c>
      <c r="L84" s="4">
        <f t="shared" si="4"/>
        <v>11.279841711853935</v>
      </c>
      <c r="M84" s="4">
        <f t="shared" si="5"/>
        <v>195.41836514341247</v>
      </c>
      <c r="N84" s="4">
        <f t="shared" si="6"/>
        <v>16.415987083863598</v>
      </c>
      <c r="O84" s="4">
        <f t="shared" si="7"/>
        <v>250.80411687804616</v>
      </c>
      <c r="P84" s="4">
        <f t="shared" si="8"/>
        <v>25.636806274695832</v>
      </c>
      <c r="Q84" s="4">
        <f t="shared" si="9"/>
        <v>279.83906164682617</v>
      </c>
      <c r="R84" s="4">
        <f t="shared" si="10"/>
        <v>30.470648328721918</v>
      </c>
    </row>
    <row r="85" spans="1:18" outlineLevel="1" x14ac:dyDescent="0.35">
      <c r="A85" s="2">
        <f>Türberechnung!A82</f>
        <v>50</v>
      </c>
      <c r="B85" s="5">
        <f>Türberechnung!J82</f>
        <v>16366.915185184285</v>
      </c>
      <c r="C85" s="23">
        <v>83.430293337176735</v>
      </c>
      <c r="D85" s="23">
        <v>43.362410051041678</v>
      </c>
      <c r="E85" s="4">
        <f t="shared" si="0"/>
        <v>98.087364496243168</v>
      </c>
      <c r="I85" s="4">
        <f t="shared" si="1"/>
        <v>136.94299457401041</v>
      </c>
      <c r="J85" s="4">
        <f t="shared" si="2"/>
        <v>6.4834732303778964</v>
      </c>
      <c r="K85" s="4">
        <f t="shared" si="3"/>
        <v>167.01124888575001</v>
      </c>
      <c r="L85" s="4">
        <f t="shared" si="4"/>
        <v>11.500679785108424</v>
      </c>
      <c r="M85" s="4">
        <f t="shared" si="5"/>
        <v>198.70564671535419</v>
      </c>
      <c r="N85" s="4">
        <f t="shared" si="6"/>
        <v>16.789225601246535</v>
      </c>
      <c r="O85" s="4">
        <f t="shared" si="7"/>
        <v>254.80412764036461</v>
      </c>
      <c r="P85" s="4">
        <f t="shared" si="8"/>
        <v>26.149851039933797</v>
      </c>
      <c r="Q85" s="4">
        <f t="shared" si="9"/>
        <v>284.62452906792714</v>
      </c>
      <c r="R85" s="4">
        <f t="shared" si="10"/>
        <v>31.125700717001614</v>
      </c>
    </row>
    <row r="86" spans="1:18" outlineLevel="1" x14ac:dyDescent="0.35">
      <c r="A86" s="2">
        <f>Türberechnung!A83</f>
        <v>51</v>
      </c>
      <c r="B86" s="5">
        <f>Türberechnung!J83</f>
        <v>16609.070409036525</v>
      </c>
      <c r="C86" s="23">
        <v>83.577648642147835</v>
      </c>
      <c r="D86" s="23">
        <v>44.819887991658021</v>
      </c>
      <c r="E86" s="4">
        <f t="shared" si="0"/>
        <v>99.363111303544414</v>
      </c>
      <c r="I86" s="4">
        <f t="shared" si="1"/>
        <v>139.05633758790412</v>
      </c>
      <c r="J86" s="4">
        <f t="shared" si="2"/>
        <v>6.6349330397349657</v>
      </c>
      <c r="K86" s="4">
        <f t="shared" si="3"/>
        <v>169.45981182598547</v>
      </c>
      <c r="L86" s="4">
        <f t="shared" si="4"/>
        <v>11.717034814476879</v>
      </c>
      <c r="M86" s="4">
        <f t="shared" si="5"/>
        <v>201.99954686114711</v>
      </c>
      <c r="N86" s="4">
        <f t="shared" si="6"/>
        <v>17.156223897831538</v>
      </c>
      <c r="O86" s="4">
        <f t="shared" si="7"/>
        <v>258.81219197705957</v>
      </c>
      <c r="P86" s="4">
        <f t="shared" si="8"/>
        <v>26.652758481689066</v>
      </c>
      <c r="Q86" s="4">
        <f t="shared" si="9"/>
        <v>289.41963149255491</v>
      </c>
      <c r="R86" s="4">
        <f t="shared" si="10"/>
        <v>31.768954133012791</v>
      </c>
    </row>
    <row r="87" spans="1:18" outlineLevel="1" x14ac:dyDescent="0.35">
      <c r="A87" s="2">
        <f>Türberechnung!A84</f>
        <v>52</v>
      </c>
      <c r="B87" s="5">
        <f>Türberechnung!J84</f>
        <v>16844.4510398116</v>
      </c>
      <c r="C87" s="23">
        <v>83.685379287943647</v>
      </c>
      <c r="D87" s="23">
        <v>46.279589841566718</v>
      </c>
      <c r="E87" s="4">
        <f t="shared" si="0"/>
        <v>100.64154087091734</v>
      </c>
      <c r="I87" s="4">
        <f t="shared" si="1"/>
        <v>141.17290527027174</v>
      </c>
      <c r="J87" s="4">
        <f t="shared" si="2"/>
        <v>6.7837652056356603</v>
      </c>
      <c r="K87" s="4">
        <f t="shared" si="3"/>
        <v>171.91211093383208</v>
      </c>
      <c r="L87" s="4">
        <f t="shared" si="4"/>
        <v>11.928609375565964</v>
      </c>
      <c r="M87" s="4">
        <f t="shared" si="5"/>
        <v>205.29847304194078</v>
      </c>
      <c r="N87" s="4">
        <f t="shared" si="6"/>
        <v>17.516510127689372</v>
      </c>
      <c r="O87" s="4">
        <f t="shared" si="7"/>
        <v>262.82637206430849</v>
      </c>
      <c r="P87" s="4">
        <f t="shared" si="8"/>
        <v>27.144998226340107</v>
      </c>
      <c r="Q87" s="4">
        <f t="shared" si="9"/>
        <v>294.22205057875453</v>
      </c>
      <c r="R87" s="4">
        <f t="shared" si="10"/>
        <v>32.399716755307622</v>
      </c>
    </row>
    <row r="88" spans="1:18" outlineLevel="1" x14ac:dyDescent="0.35">
      <c r="A88" s="2">
        <f>Türberechnung!A85</f>
        <v>53</v>
      </c>
      <c r="B88" s="5">
        <f>Türberechnung!J85</f>
        <v>17073.071912925498</v>
      </c>
      <c r="C88" s="23">
        <v>83.754908741690457</v>
      </c>
      <c r="D88" s="23">
        <v>47.740836571729893</v>
      </c>
      <c r="E88" s="4">
        <f t="shared" si="0"/>
        <v>101.92281365609728</v>
      </c>
      <c r="I88" s="4">
        <f t="shared" si="1"/>
        <v>143.29171302900835</v>
      </c>
      <c r="J88" s="4">
        <f t="shared" si="2"/>
        <v>6.9296967834446841</v>
      </c>
      <c r="K88" s="4">
        <f t="shared" si="3"/>
        <v>174.3670054405062</v>
      </c>
      <c r="L88" s="4">
        <f t="shared" si="4"/>
        <v>12.135113343537386</v>
      </c>
      <c r="M88" s="4">
        <f t="shared" si="5"/>
        <v>208.60089065210957</v>
      </c>
      <c r="N88" s="4">
        <f t="shared" si="6"/>
        <v>17.869625207080073</v>
      </c>
      <c r="O88" s="4">
        <f t="shared" si="7"/>
        <v>266.84480057225721</v>
      </c>
      <c r="P88" s="4">
        <f t="shared" si="8"/>
        <v>27.626051927322489</v>
      </c>
      <c r="Q88" s="4">
        <f t="shared" si="9"/>
        <v>299.02955232099134</v>
      </c>
      <c r="R88" s="4">
        <f t="shared" si="10"/>
        <v>33.017313818500874</v>
      </c>
    </row>
    <row r="89" spans="1:18" outlineLevel="1" x14ac:dyDescent="0.35">
      <c r="A89" s="2">
        <f>Türberechnung!A86</f>
        <v>54</v>
      </c>
      <c r="B89" s="5">
        <f>Türberechnung!J86</f>
        <v>17294.943172532316</v>
      </c>
      <c r="C89" s="23">
        <v>83.787573353823106</v>
      </c>
      <c r="D89" s="23">
        <v>49.202973231248897</v>
      </c>
      <c r="E89" s="4">
        <f t="shared" si="0"/>
        <v>103.20708954953385</v>
      </c>
      <c r="I89" s="4">
        <f t="shared" si="1"/>
        <v>145.41181118531091</v>
      </c>
      <c r="J89" s="4">
        <f t="shared" si="2"/>
        <v>7.0724624198707096</v>
      </c>
      <c r="K89" s="4">
        <f t="shared" si="3"/>
        <v>176.82339502849814</v>
      </c>
      <c r="L89" s="4">
        <f t="shared" si="4"/>
        <v>12.336263190712339</v>
      </c>
      <c r="M89" s="4">
        <f t="shared" si="5"/>
        <v>211.90531950262249</v>
      </c>
      <c r="N89" s="4">
        <f t="shared" si="6"/>
        <v>18.21512183125029</v>
      </c>
      <c r="O89" s="4">
        <f t="shared" si="7"/>
        <v>270.86567638593448</v>
      </c>
      <c r="P89" s="4">
        <f t="shared" si="8"/>
        <v>28.095412285906473</v>
      </c>
      <c r="Q89" s="4">
        <f t="shared" si="9"/>
        <v>303.8399819308089</v>
      </c>
      <c r="R89" s="4">
        <f t="shared" si="10"/>
        <v>33.621086375171558</v>
      </c>
    </row>
    <row r="90" spans="1:18" outlineLevel="1" x14ac:dyDescent="0.35">
      <c r="A90" s="2">
        <f>Türberechnung!A87</f>
        <v>55</v>
      </c>
      <c r="B90" s="5">
        <f>Türberechnung!J87</f>
        <v>17510.070738686594</v>
      </c>
      <c r="C90" s="23">
        <v>83.784626230698592</v>
      </c>
      <c r="D90" s="23">
        <v>50.665367461049001</v>
      </c>
      <c r="E90" s="4">
        <f t="shared" si="0"/>
        <v>104.4945327468139</v>
      </c>
      <c r="I90" s="4">
        <f t="shared" si="1"/>
        <v>147.53228281852103</v>
      </c>
      <c r="J90" s="4">
        <f t="shared" si="2"/>
        <v>7.211803607136404</v>
      </c>
      <c r="K90" s="4">
        <f t="shared" si="3"/>
        <v>179.28021733456231</v>
      </c>
      <c r="L90" s="4">
        <f t="shared" si="4"/>
        <v>12.531781261182834</v>
      </c>
      <c r="M90" s="4">
        <f t="shared" si="5"/>
        <v>215.21033046197073</v>
      </c>
      <c r="N90" s="4">
        <f t="shared" si="6"/>
        <v>18.552563458796094</v>
      </c>
      <c r="O90" s="4">
        <f t="shared" si="7"/>
        <v>274.88726051788478</v>
      </c>
      <c r="P90" s="4">
        <f t="shared" si="8"/>
        <v>28.5525820174567</v>
      </c>
      <c r="Q90" s="4">
        <f t="shared" si="9"/>
        <v>308.65125894685121</v>
      </c>
      <c r="R90" s="4">
        <f t="shared" si="10"/>
        <v>34.210389994306389</v>
      </c>
    </row>
    <row r="91" spans="1:18" outlineLevel="1" x14ac:dyDescent="0.35">
      <c r="A91" s="2">
        <f>Türberechnung!A88</f>
        <v>56</v>
      </c>
      <c r="B91" s="5">
        <f>Türberechnung!J88</f>
        <v>17718.456735740187</v>
      </c>
      <c r="C91" s="23">
        <v>83.747240850590984</v>
      </c>
      <c r="D91" s="23">
        <v>52.127408072934699</v>
      </c>
      <c r="E91" s="4">
        <f t="shared" si="0"/>
        <v>105.78531636254588</v>
      </c>
      <c r="I91" s="4">
        <f t="shared" si="1"/>
        <v>149.6522417057553</v>
      </c>
      <c r="J91" s="4">
        <f t="shared" si="2"/>
        <v>7.3474679241853043</v>
      </c>
      <c r="K91" s="4">
        <f t="shared" si="3"/>
        <v>181.73644556253026</v>
      </c>
      <c r="L91" s="4">
        <f t="shared" si="4"/>
        <v>12.721395019970892</v>
      </c>
      <c r="M91" s="4">
        <f t="shared" si="5"/>
        <v>218.5145422448324</v>
      </c>
      <c r="N91" s="4">
        <f t="shared" si="6"/>
        <v>18.88152326172905</v>
      </c>
      <c r="O91" s="4">
        <f t="shared" si="7"/>
        <v>278.90787220057041</v>
      </c>
      <c r="P91" s="4">
        <f t="shared" si="8"/>
        <v>28.997072760873856</v>
      </c>
      <c r="Q91" s="4">
        <f t="shared" si="9"/>
        <v>313.46137255995518</v>
      </c>
      <c r="R91" s="4">
        <f t="shared" si="10"/>
        <v>34.784593394530617</v>
      </c>
    </row>
    <row r="92" spans="1:18" outlineLevel="1" x14ac:dyDescent="0.35">
      <c r="A92" s="2">
        <f>Türberechnung!A89</f>
        <v>57</v>
      </c>
      <c r="B92" s="5">
        <f>Türberechnung!J89</f>
        <v>17920.099883825602</v>
      </c>
      <c r="C92" s="23">
        <v>83.676514410067796</v>
      </c>
      <c r="D92" s="23">
        <v>53.588503689420961</v>
      </c>
      <c r="E92" s="4">
        <f t="shared" si="0"/>
        <v>107.0796268831526</v>
      </c>
      <c r="I92" s="4">
        <f t="shared" si="1"/>
        <v>151.7708303496604</v>
      </c>
      <c r="J92" s="4">
        <f t="shared" si="2"/>
        <v>7.4792082617370248</v>
      </c>
      <c r="K92" s="4">
        <f t="shared" si="3"/>
        <v>184.1910861982272</v>
      </c>
      <c r="L92" s="4">
        <f t="shared" si="4"/>
        <v>12.904836273118391</v>
      </c>
      <c r="M92" s="4">
        <f t="shared" si="5"/>
        <v>221.81661833809136</v>
      </c>
      <c r="N92" s="4">
        <f t="shared" si="6"/>
        <v>19.201583037694018</v>
      </c>
      <c r="O92" s="4">
        <f t="shared" si="7"/>
        <v>282.92588514590761</v>
      </c>
      <c r="P92" s="4">
        <f t="shared" si="8"/>
        <v>29.428403926959849</v>
      </c>
      <c r="Q92" s="4">
        <f t="shared" si="9"/>
        <v>318.26837713819498</v>
      </c>
      <c r="R92" s="4">
        <f t="shared" si="10"/>
        <v>35.343077007920527</v>
      </c>
    </row>
    <row r="93" spans="1:18" outlineLevel="1" x14ac:dyDescent="0.35">
      <c r="A93" s="2">
        <f>Türberechnung!A90</f>
        <v>58</v>
      </c>
      <c r="B93" s="5">
        <f>Türberechnung!J90</f>
        <v>18114.995855273577</v>
      </c>
      <c r="C93" s="23">
        <v>83.573470889727204</v>
      </c>
      <c r="D93" s="23">
        <v>55.048081439535245</v>
      </c>
      <c r="E93" s="4">
        <f t="shared" si="0"/>
        <v>108.37766854972311</v>
      </c>
      <c r="I93" s="4">
        <f t="shared" si="1"/>
        <v>153.88721808732612</v>
      </c>
      <c r="J93" s="4">
        <f t="shared" si="2"/>
        <v>7.6067820269709268</v>
      </c>
      <c r="K93" s="4">
        <f t="shared" si="3"/>
        <v>186.64317681841919</v>
      </c>
      <c r="L93" s="4">
        <f t="shared" si="4"/>
        <v>13.081840353927149</v>
      </c>
      <c r="M93" s="4">
        <f t="shared" si="5"/>
        <v>225.11526405334965</v>
      </c>
      <c r="N93" s="4">
        <f t="shared" si="6"/>
        <v>19.51233207911816</v>
      </c>
      <c r="O93" s="4">
        <f t="shared" si="7"/>
        <v>286.93972395872197</v>
      </c>
      <c r="P93" s="4">
        <f t="shared" si="8"/>
        <v>29.846101479467645</v>
      </c>
      <c r="Q93" s="4">
        <f t="shared" si="9"/>
        <v>323.07038793607092</v>
      </c>
      <c r="R93" s="4">
        <f t="shared" si="10"/>
        <v>35.885231467742621</v>
      </c>
    </row>
    <row r="94" spans="1:18" outlineLevel="1" x14ac:dyDescent="0.35">
      <c r="A94" s="2">
        <f>Türberechnung!A91</f>
        <v>59</v>
      </c>
      <c r="B94" s="5">
        <f>Türberechnung!J91</f>
        <v>18303.137597744702</v>
      </c>
      <c r="C94" s="23">
        <v>83.439063829293275</v>
      </c>
      <c r="D94" s="23">
        <v>56.505585705605021</v>
      </c>
      <c r="E94" s="4">
        <f t="shared" si="0"/>
        <v>109.67966775844235</v>
      </c>
      <c r="I94" s="4">
        <f t="shared" si="1"/>
        <v>156.00059927312728</v>
      </c>
      <c r="J94" s="4">
        <f t="shared" si="2"/>
        <v>7.7299503225722361</v>
      </c>
      <c r="K94" s="4">
        <f t="shared" si="3"/>
        <v>189.09178398541644</v>
      </c>
      <c r="L94" s="4">
        <f t="shared" si="4"/>
        <v>13.252145269363492</v>
      </c>
      <c r="M94" s="4">
        <f t="shared" si="5"/>
        <v>228.40922369466733</v>
      </c>
      <c r="N94" s="4">
        <f t="shared" si="6"/>
        <v>19.813365992372646</v>
      </c>
      <c r="O94" s="4">
        <f t="shared" si="7"/>
        <v>290.94786069041379</v>
      </c>
      <c r="P94" s="4">
        <f t="shared" si="8"/>
        <v>30.249696640542826</v>
      </c>
      <c r="Q94" s="4">
        <f t="shared" si="9"/>
        <v>327.86557697144053</v>
      </c>
      <c r="R94" s="4">
        <f t="shared" si="10"/>
        <v>36.410456010951485</v>
      </c>
    </row>
    <row r="95" spans="1:18" outlineLevel="1" x14ac:dyDescent="0.35">
      <c r="A95" s="2">
        <f>Türberechnung!A92</f>
        <v>60</v>
      </c>
      <c r="B95" s="5">
        <f>Türberechnung!J92</f>
        <v>18484.515625737367</v>
      </c>
      <c r="C95" s="23">
        <v>83.27417880220321</v>
      </c>
      <c r="D95" s="23">
        <v>57.960476915871915</v>
      </c>
      <c r="E95" s="4">
        <f t="shared" si="0"/>
        <v>110.98587756501729</v>
      </c>
      <c r="I95" s="4">
        <f t="shared" si="1"/>
        <v>158.11019152801427</v>
      </c>
      <c r="J95" s="4">
        <f t="shared" si="2"/>
        <v>7.8484770937715442</v>
      </c>
      <c r="K95" s="4">
        <f t="shared" si="3"/>
        <v>191.53600121866481</v>
      </c>
      <c r="L95" s="4">
        <f t="shared" si="4"/>
        <v>13.415490799346845</v>
      </c>
      <c r="M95" s="4">
        <f t="shared" si="5"/>
        <v>231.69727782987053</v>
      </c>
      <c r="N95" s="4">
        <f t="shared" si="6"/>
        <v>20.104285458239413</v>
      </c>
      <c r="O95" s="4">
        <f t="shared" si="7"/>
        <v>294.94881151864774</v>
      </c>
      <c r="P95" s="4">
        <f t="shared" si="8"/>
        <v>30.638724510065046</v>
      </c>
      <c r="Q95" s="4">
        <f t="shared" si="9"/>
        <v>332.65216905321859</v>
      </c>
      <c r="R95" s="4">
        <f t="shared" si="10"/>
        <v>36.918156783619537</v>
      </c>
    </row>
    <row r="96" spans="1:18" outlineLevel="1" x14ac:dyDescent="0.35">
      <c r="A96" s="2">
        <f>Türberechnung!A93</f>
        <v>61</v>
      </c>
      <c r="B96" s="5">
        <f>Türberechnung!J93</f>
        <v>18659.118281979278</v>
      </c>
      <c r="C96" s="23">
        <v>83.079635579133878</v>
      </c>
      <c r="D96" s="23">
        <v>59.412230377596998</v>
      </c>
      <c r="E96" s="4">
        <f t="shared" si="0"/>
        <v>112.29658238092745</v>
      </c>
      <c r="I96" s="4">
        <f t="shared" si="1"/>
        <v>160.21523404751565</v>
      </c>
      <c r="J96" s="4">
        <f t="shared" si="2"/>
        <v>7.9621282358072092</v>
      </c>
      <c r="K96" s="4">
        <f t="shared" si="3"/>
        <v>193.97494703436294</v>
      </c>
      <c r="L96" s="4">
        <f t="shared" si="4"/>
        <v>13.571617540214062</v>
      </c>
      <c r="M96" s="4">
        <f t="shared" si="5"/>
        <v>234.9782406533692</v>
      </c>
      <c r="N96" s="4">
        <f t="shared" si="6"/>
        <v>20.384694923036591</v>
      </c>
      <c r="O96" s="4">
        <f t="shared" si="7"/>
        <v>298.94113353839174</v>
      </c>
      <c r="P96" s="4">
        <f t="shared" si="8"/>
        <v>31.012722585986285</v>
      </c>
      <c r="Q96" s="4">
        <f t="shared" si="9"/>
        <v>337.42843794229412</v>
      </c>
      <c r="R96" s="4">
        <f t="shared" si="10"/>
        <v>37.407745034585098</v>
      </c>
    </row>
    <row r="97" spans="1:18" outlineLevel="1" x14ac:dyDescent="0.35">
      <c r="A97" s="2">
        <f>Türberechnung!A94</f>
        <v>62</v>
      </c>
      <c r="B97" s="5">
        <f>Türberechnung!J94</f>
        <v>18826.931970022728</v>
      </c>
      <c r="C97" s="23">
        <v>82.856189968423209</v>
      </c>
      <c r="D97" s="23">
        <v>60.860335145126648</v>
      </c>
      <c r="E97" s="4">
        <f t="shared" si="0"/>
        <v>113.61210295330825</v>
      </c>
      <c r="I97" s="4">
        <f t="shared" si="1"/>
        <v>162.31498596043363</v>
      </c>
      <c r="J97" s="4">
        <f t="shared" si="2"/>
        <v>8.0706706528965402</v>
      </c>
      <c r="K97" s="4">
        <f t="shared" si="3"/>
        <v>196.40776304381274</v>
      </c>
      <c r="L97" s="4">
        <f t="shared" si="4"/>
        <v>13.720265882039671</v>
      </c>
      <c r="M97" s="4">
        <f t="shared" si="5"/>
        <v>238.25095742798621</v>
      </c>
      <c r="N97" s="4">
        <f t="shared" si="6"/>
        <v>20.654201207601144</v>
      </c>
      <c r="O97" s="4">
        <f t="shared" si="7"/>
        <v>302.92342164909826</v>
      </c>
      <c r="P97" s="4">
        <f t="shared" si="8"/>
        <v>31.371229170062172</v>
      </c>
      <c r="Q97" s="4">
        <f t="shared" si="9"/>
        <v>342.1927026274667</v>
      </c>
      <c r="R97" s="4">
        <f t="shared" si="10"/>
        <v>37.878635179396341</v>
      </c>
    </row>
    <row r="98" spans="1:18" outlineLevel="1" x14ac:dyDescent="0.35">
      <c r="A98" s="2">
        <f>Türberechnung!A95</f>
        <v>63</v>
      </c>
      <c r="B98" s="5">
        <f>Türberechnung!J95</f>
        <v>18987.941359151002</v>
      </c>
      <c r="C98" s="23">
        <v>82.604535319030234</v>
      </c>
      <c r="D98" s="23">
        <v>62.304292917157312</v>
      </c>
      <c r="E98" s="4">
        <f t="shared" si="0"/>
        <v>114.93280172702943</v>
      </c>
      <c r="I98" s="4">
        <f t="shared" si="1"/>
        <v>164.40872472987809</v>
      </c>
      <c r="J98" s="4">
        <f t="shared" si="2"/>
        <v>8.1738712582608635</v>
      </c>
      <c r="K98" s="4">
        <f t="shared" si="3"/>
        <v>198.83361210082427</v>
      </c>
      <c r="L98" s="4">
        <f t="shared" si="4"/>
        <v>13.861174907634792</v>
      </c>
      <c r="M98" s="4">
        <f t="shared" si="5"/>
        <v>241.51430199277553</v>
      </c>
      <c r="N98" s="4">
        <f t="shared" si="6"/>
        <v>20.912412018875315</v>
      </c>
      <c r="O98" s="4">
        <f t="shared" si="7"/>
        <v>306.89430552218261</v>
      </c>
      <c r="P98" s="4">
        <f t="shared" si="8"/>
        <v>31.713781640281777</v>
      </c>
      <c r="Q98" s="4">
        <f t="shared" si="9"/>
        <v>346.94332369744757</v>
      </c>
      <c r="R98" s="4">
        <f t="shared" si="10"/>
        <v>38.330242712984095</v>
      </c>
    </row>
    <row r="99" spans="1:18" outlineLevel="1" x14ac:dyDescent="0.35">
      <c r="A99" s="2">
        <f>Türberechnung!A96</f>
        <v>64</v>
      </c>
      <c r="B99" s="5">
        <f>Türberechnung!J96</f>
        <v>19142.129562464677</v>
      </c>
      <c r="C99" s="23">
        <v>82.325303668501405</v>
      </c>
      <c r="D99" s="23">
        <v>63.74361695716243</v>
      </c>
      <c r="E99" s="4">
        <f t="shared" ref="E99:E123" si="11">B99/C99/2</f>
        <v>116.2590886973471</v>
      </c>
      <c r="I99" s="4">
        <f t="shared" ref="I99:I123" si="12">J$29+J$23*$D99</f>
        <v>166.4957445878855</v>
      </c>
      <c r="J99" s="4">
        <f t="shared" ref="J99:J123" si="13">(2*I99*$C99-$B99)/1000</f>
        <v>8.2714959029571684</v>
      </c>
      <c r="K99" s="4">
        <f t="shared" ref="K99:K123" si="14">L$29+L$23*$D99</f>
        <v>201.25167648803287</v>
      </c>
      <c r="L99" s="4">
        <f t="shared" ref="L99:L123" si="15">(2*K99*$C99-$B99)/1000</f>
        <v>13.994081198879943</v>
      </c>
      <c r="M99" s="4">
        <f t="shared" ref="M99:M123" si="16">N$29+N$23*$D99</f>
        <v>244.76717432318708</v>
      </c>
      <c r="N99" s="4">
        <f t="shared" ref="N99:N123" si="17">(2*M99*$C99-$B99)/1000</f>
        <v>21.158934346010113</v>
      </c>
      <c r="O99" s="4">
        <f t="shared" ref="O99:O123" si="18">P$29+P$23*$D99</f>
        <v>310.85244663219669</v>
      </c>
      <c r="P99" s="4">
        <f t="shared" ref="P99:P123" si="19">(2*O99*$C99-$B99)/1000</f>
        <v>32.039914567719762</v>
      </c>
      <c r="Q99" s="4">
        <f t="shared" ref="Q99:Q123" si="20">R$29+R$23*$D99</f>
        <v>351.67869978906435</v>
      </c>
      <c r="R99" s="4">
        <f t="shared" ref="R99:R123" si="21">(2*Q99*$C99-$B99)/1000</f>
        <v>38.761981945292256</v>
      </c>
    </row>
    <row r="100" spans="1:18" outlineLevel="1" x14ac:dyDescent="0.35">
      <c r="A100" s="2">
        <f>Türberechnung!A97</f>
        <v>65</v>
      </c>
      <c r="B100" s="5">
        <f>Türberechnung!J97</f>
        <v>19289.478288752351</v>
      </c>
      <c r="C100" s="23">
        <v>82.019066514276474</v>
      </c>
      <c r="D100" s="23">
        <v>65.177831030603329</v>
      </c>
      <c r="E100" s="4">
        <f t="shared" si="11"/>
        <v>117.59142787485132</v>
      </c>
      <c r="I100" s="4">
        <f t="shared" si="12"/>
        <v>168.57535499437483</v>
      </c>
      <c r="J100" s="4">
        <f t="shared" si="13"/>
        <v>8.3633082191504471</v>
      </c>
      <c r="K100" s="4">
        <f t="shared" si="14"/>
        <v>203.66115613141358</v>
      </c>
      <c r="L100" s="4">
        <f t="shared" si="15"/>
        <v>14.118717533481362</v>
      </c>
      <c r="M100" s="4">
        <f t="shared" si="16"/>
        <v>248.00849812916351</v>
      </c>
      <c r="N100" s="4">
        <f t="shared" si="17"/>
        <v>21.393372719570998</v>
      </c>
      <c r="O100" s="4">
        <f t="shared" si="18"/>
        <v>314.79653533415916</v>
      </c>
      <c r="P100" s="4">
        <f t="shared" si="19"/>
        <v>32.349157651320013</v>
      </c>
      <c r="Q100" s="4">
        <f t="shared" si="20"/>
        <v>356.39726409068498</v>
      </c>
      <c r="R100" s="4">
        <f t="shared" si="21"/>
        <v>39.173263529167741</v>
      </c>
    </row>
    <row r="101" spans="1:18" outlineLevel="1" x14ac:dyDescent="0.35">
      <c r="A101" s="2">
        <f>Türberechnung!A98</f>
        <v>66</v>
      </c>
      <c r="B101" s="5">
        <f>Türberechnung!J98</f>
        <v>19429.967968457862</v>
      </c>
      <c r="C101" s="23">
        <v>81.686335181446992</v>
      </c>
      <c r="D101" s="23">
        <v>66.606468352123443</v>
      </c>
      <c r="E101" s="4">
        <f t="shared" si="11"/>
        <v>118.93034450192162</v>
      </c>
      <c r="I101" s="4">
        <f t="shared" si="12"/>
        <v>170.64687911057899</v>
      </c>
      <c r="J101" s="4">
        <f t="shared" si="13"/>
        <v>8.4490683609313777</v>
      </c>
      <c r="K101" s="4">
        <f t="shared" si="14"/>
        <v>206.06126683156737</v>
      </c>
      <c r="L101" s="4">
        <f t="shared" si="15"/>
        <v>14.234811452176135</v>
      </c>
      <c r="M101" s="4">
        <f t="shared" si="16"/>
        <v>251.23721847579898</v>
      </c>
      <c r="N101" s="4">
        <f t="shared" si="17"/>
        <v>21.61532730847922</v>
      </c>
      <c r="O101" s="4">
        <f t="shared" si="18"/>
        <v>318.72528796833944</v>
      </c>
      <c r="P101" s="4">
        <f t="shared" si="19"/>
        <v>32.641033439112121</v>
      </c>
      <c r="Q101" s="4">
        <f t="shared" si="20"/>
        <v>361.09748087848612</v>
      </c>
      <c r="R101" s="4">
        <f t="shared" si="21"/>
        <v>39.56349174397446</v>
      </c>
    </row>
    <row r="102" spans="1:18" outlineLevel="1" x14ac:dyDescent="0.35">
      <c r="A102" s="2">
        <f>Türberechnung!A99</f>
        <v>67</v>
      </c>
      <c r="B102" s="5">
        <f>Türberechnung!J99</f>
        <v>19563.577853728904</v>
      </c>
      <c r="C102" s="23">
        <v>81.3275607535831</v>
      </c>
      <c r="D102" s="23">
        <v>68.02907053540234</v>
      </c>
      <c r="E102" s="4">
        <f t="shared" si="11"/>
        <v>120.27643318238202</v>
      </c>
      <c r="I102" s="4">
        <f t="shared" si="12"/>
        <v>172.70965227633337</v>
      </c>
      <c r="J102" s="4">
        <f t="shared" si="13"/>
        <v>8.5285316227385231</v>
      </c>
      <c r="K102" s="4">
        <f t="shared" si="14"/>
        <v>208.45123849947592</v>
      </c>
      <c r="L102" s="4">
        <f t="shared" si="15"/>
        <v>14.34208367272263</v>
      </c>
      <c r="M102" s="4">
        <f t="shared" si="16"/>
        <v>254.45229941000929</v>
      </c>
      <c r="N102" s="4">
        <f t="shared" si="17"/>
        <v>21.824391824583991</v>
      </c>
      <c r="O102" s="4">
        <f t="shared" si="18"/>
        <v>322.63744397235644</v>
      </c>
      <c r="P102" s="4">
        <f t="shared" si="19"/>
        <v>32.915054798356259</v>
      </c>
      <c r="Q102" s="4">
        <f t="shared" si="20"/>
        <v>365.77784206147373</v>
      </c>
      <c r="R102" s="4">
        <f t="shared" si="21"/>
        <v>39.932061491409158</v>
      </c>
    </row>
    <row r="103" spans="1:18" outlineLevel="1" x14ac:dyDescent="0.35">
      <c r="A103" s="2">
        <f>Türberechnung!A100</f>
        <v>68</v>
      </c>
      <c r="B103" s="5">
        <f>Türberechnung!J100</f>
        <v>19690.286092164555</v>
      </c>
      <c r="C103" s="23">
        <v>80.943133525219466</v>
      </c>
      <c r="D103" s="23">
        <v>69.445186537695037</v>
      </c>
      <c r="E103" s="4">
        <f t="shared" si="11"/>
        <v>121.63036711464629</v>
      </c>
      <c r="I103" s="4">
        <f t="shared" si="12"/>
        <v>174.7630204796578</v>
      </c>
      <c r="J103" s="4">
        <f t="shared" si="13"/>
        <v>8.6014469117466543</v>
      </c>
      <c r="K103" s="4">
        <f t="shared" si="14"/>
        <v>210.83031338332765</v>
      </c>
      <c r="L103" s="4">
        <f t="shared" si="15"/>
        <v>14.440246322536558</v>
      </c>
      <c r="M103" s="4">
        <f t="shared" si="16"/>
        <v>257.65272157519075</v>
      </c>
      <c r="N103" s="4">
        <f t="shared" si="17"/>
        <v>22.020151199029161</v>
      </c>
      <c r="O103" s="4">
        <f t="shared" si="18"/>
        <v>326.53176297866139</v>
      </c>
      <c r="P103" s="4">
        <f t="shared" si="19"/>
        <v>33.170722089849654</v>
      </c>
      <c r="Q103" s="4">
        <f t="shared" si="20"/>
        <v>370.43686370901668</v>
      </c>
      <c r="R103" s="4">
        <f t="shared" si="21"/>
        <v>40.278354951560367</v>
      </c>
    </row>
    <row r="104" spans="1:18" outlineLevel="1" x14ac:dyDescent="0.35">
      <c r="A104" s="2">
        <f>Türberechnung!A101</f>
        <v>69</v>
      </c>
      <c r="B104" s="5">
        <f>Türberechnung!J101</f>
        <v>19810.069773458217</v>
      </c>
      <c r="C104" s="23">
        <v>80.53338192469964</v>
      </c>
      <c r="D104" s="23">
        <v>70.854371590276173</v>
      </c>
      <c r="E104" s="4">
        <f t="shared" si="11"/>
        <v>122.99290865482986</v>
      </c>
      <c r="I104" s="4">
        <f t="shared" si="12"/>
        <v>176.80633880590045</v>
      </c>
      <c r="J104" s="4">
        <f t="shared" si="13"/>
        <v>8.6675550460686317</v>
      </c>
      <c r="K104" s="4">
        <f t="shared" si="14"/>
        <v>213.19774427166396</v>
      </c>
      <c r="L104" s="4">
        <f t="shared" si="15"/>
        <v>14.529000956370499</v>
      </c>
      <c r="M104" s="4">
        <f t="shared" si="16"/>
        <v>260.83747979402415</v>
      </c>
      <c r="N104" s="4">
        <f t="shared" si="17"/>
        <v>22.202178987598327</v>
      </c>
      <c r="O104" s="4">
        <f t="shared" si="18"/>
        <v>330.40702187325951</v>
      </c>
      <c r="P104" s="4">
        <f t="shared" si="19"/>
        <v>33.407519992785367</v>
      </c>
      <c r="Q104" s="4">
        <f t="shared" si="20"/>
        <v>375.07308253200858</v>
      </c>
      <c r="R104" s="4">
        <f t="shared" si="21"/>
        <v>40.601737836991056</v>
      </c>
    </row>
    <row r="105" spans="1:18" outlineLevel="1" x14ac:dyDescent="0.35">
      <c r="A105" s="2">
        <f>Türberechnung!A102</f>
        <v>70</v>
      </c>
      <c r="B105" s="5">
        <f>Türberechnung!J102</f>
        <v>19922.904947646355</v>
      </c>
      <c r="C105" s="23">
        <v>80.098570843875677</v>
      </c>
      <c r="D105" s="23">
        <v>72.256186105010386</v>
      </c>
      <c r="E105" s="4">
        <f t="shared" si="11"/>
        <v>124.364921482052</v>
      </c>
      <c r="I105" s="4">
        <f t="shared" si="12"/>
        <v>178.83896985226505</v>
      </c>
      <c r="J105" s="4">
        <f t="shared" si="13"/>
        <v>8.726586845068443</v>
      </c>
      <c r="K105" s="4">
        <f t="shared" si="14"/>
        <v>215.55279265641744</v>
      </c>
      <c r="L105" s="4">
        <f t="shared" si="15"/>
        <v>14.60803631872424</v>
      </c>
      <c r="M105" s="4">
        <f t="shared" si="16"/>
        <v>264.0055805973235</v>
      </c>
      <c r="N105" s="4">
        <f t="shared" si="17"/>
        <v>22.370034453660139</v>
      </c>
      <c r="O105" s="4">
        <f t="shared" si="18"/>
        <v>334.26201178877858</v>
      </c>
      <c r="P105" s="4">
        <f t="shared" si="19"/>
        <v>33.624913915713421</v>
      </c>
      <c r="Q105" s="4">
        <f t="shared" si="20"/>
        <v>379.68505228548418</v>
      </c>
      <c r="R105" s="4">
        <f t="shared" si="21"/>
        <v>40.901555170052632</v>
      </c>
    </row>
    <row r="106" spans="1:18" outlineLevel="1" x14ac:dyDescent="0.35">
      <c r="A106" s="2">
        <f>Türberechnung!A103</f>
        <v>71</v>
      </c>
      <c r="B106" s="5">
        <f>Türberechnung!J103</f>
        <v>20028.766613101503</v>
      </c>
      <c r="C106" s="23">
        <v>79.638899296066029</v>
      </c>
      <c r="D106" s="23">
        <v>73.650194546035536</v>
      </c>
      <c r="E106" s="4">
        <f t="shared" si="11"/>
        <v>125.7473846960293</v>
      </c>
      <c r="I106" s="4">
        <f t="shared" si="12"/>
        <v>180.86028209175151</v>
      </c>
      <c r="J106" s="4">
        <f t="shared" si="13"/>
        <v>8.7782609712246842</v>
      </c>
      <c r="K106" s="4">
        <f t="shared" si="14"/>
        <v>217.8947268373397</v>
      </c>
      <c r="L106" s="4">
        <f t="shared" si="15"/>
        <v>14.677025802383923</v>
      </c>
      <c r="M106" s="4">
        <f t="shared" si="16"/>
        <v>267.1560396740403</v>
      </c>
      <c r="N106" s="4">
        <f t="shared" si="17"/>
        <v>22.523259266771934</v>
      </c>
      <c r="O106" s="4">
        <f t="shared" si="18"/>
        <v>338.09553500159774</v>
      </c>
      <c r="P106" s="4">
        <f t="shared" si="19"/>
        <v>33.822345915782122</v>
      </c>
      <c r="Q106" s="4">
        <f t="shared" si="20"/>
        <v>384.27134005645689</v>
      </c>
      <c r="R106" s="4">
        <f t="shared" si="21"/>
        <v>41.177126493139525</v>
      </c>
    </row>
    <row r="107" spans="1:18" outlineLevel="1" x14ac:dyDescent="0.35">
      <c r="A107" s="2">
        <f>Türberechnung!A104</f>
        <v>72</v>
      </c>
      <c r="B107" s="5">
        <f>Türberechnung!J104</f>
        <v>20127.628671726849</v>
      </c>
      <c r="C107" s="23">
        <v>79.154497304918465</v>
      </c>
      <c r="D107" s="23">
        <v>75.035964254015084</v>
      </c>
      <c r="E107" s="4">
        <f t="shared" si="11"/>
        <v>127.14140925051498</v>
      </c>
      <c r="I107" s="4">
        <f t="shared" si="12"/>
        <v>182.86964816832187</v>
      </c>
      <c r="J107" s="4">
        <f t="shared" si="13"/>
        <v>8.8222814744547939</v>
      </c>
      <c r="K107" s="4">
        <f t="shared" si="14"/>
        <v>220.22281994674535</v>
      </c>
      <c r="L107" s="4">
        <f t="shared" si="15"/>
        <v>14.735624544185546</v>
      </c>
      <c r="M107" s="4">
        <f t="shared" si="16"/>
        <v>270.28787921407411</v>
      </c>
      <c r="N107" s="4">
        <f t="shared" si="17"/>
        <v>22.661373741878265</v>
      </c>
      <c r="O107" s="4">
        <f t="shared" si="18"/>
        <v>341.90640169854146</v>
      </c>
      <c r="P107" s="4">
        <f t="shared" si="19"/>
        <v>33.999230031836298</v>
      </c>
      <c r="Q107" s="4">
        <f t="shared" si="20"/>
        <v>388.83052239570964</v>
      </c>
      <c r="R107" s="4">
        <f t="shared" si="21"/>
        <v>41.427740402355631</v>
      </c>
    </row>
    <row r="108" spans="1:18" outlineLevel="1" x14ac:dyDescent="0.35">
      <c r="A108" s="2">
        <f>Türberechnung!A105</f>
        <v>73</v>
      </c>
      <c r="B108" s="5">
        <f>Türberechnung!J105</f>
        <v>20219.463847986648</v>
      </c>
      <c r="C108" s="23">
        <v>78.64542190339705</v>
      </c>
      <c r="D108" s="23">
        <v>76.413064208520424</v>
      </c>
      <c r="E108" s="4">
        <f t="shared" si="11"/>
        <v>128.54825721974592</v>
      </c>
      <c r="I108" s="4">
        <f t="shared" si="12"/>
        <v>184.86644310235459</v>
      </c>
      <c r="J108" s="4">
        <f t="shared" si="13"/>
        <v>8.8583349791433967</v>
      </c>
      <c r="K108" s="4">
        <f t="shared" si="14"/>
        <v>222.5363478703143</v>
      </c>
      <c r="L108" s="4">
        <f t="shared" si="15"/>
        <v>14.783466086217356</v>
      </c>
      <c r="M108" s="4">
        <f t="shared" si="16"/>
        <v>273.40012511125616</v>
      </c>
      <c r="N108" s="4">
        <f t="shared" si="17"/>
        <v>22.783872527645908</v>
      </c>
      <c r="O108" s="4">
        <f t="shared" si="18"/>
        <v>345.69342657343117</v>
      </c>
      <c r="P108" s="4">
        <f t="shared" si="19"/>
        <v>34.154946916210356</v>
      </c>
      <c r="Q108" s="4">
        <f t="shared" si="20"/>
        <v>393.36118124603217</v>
      </c>
      <c r="R108" s="4">
        <f t="shared" si="21"/>
        <v>41.652648271039027</v>
      </c>
    </row>
    <row r="109" spans="1:18" outlineLevel="1" x14ac:dyDescent="0.35">
      <c r="A109" s="2">
        <f>Türberechnung!A106</f>
        <v>74</v>
      </c>
      <c r="B109" s="5">
        <f>Türberechnung!J106</f>
        <v>20304.243567399903</v>
      </c>
      <c r="C109" s="23">
        <v>78.111652092673339</v>
      </c>
      <c r="D109" s="23">
        <v>77.781063711749127</v>
      </c>
      <c r="E109" s="4">
        <f t="shared" si="11"/>
        <v>129.96936451497987</v>
      </c>
      <c r="I109" s="4">
        <f t="shared" si="12"/>
        <v>186.85004238203624</v>
      </c>
      <c r="J109" s="4">
        <f t="shared" si="13"/>
        <v>8.8860874406938635</v>
      </c>
      <c r="K109" s="4">
        <f t="shared" si="14"/>
        <v>224.83458703573851</v>
      </c>
      <c r="L109" s="4">
        <f t="shared" si="15"/>
        <v>14.820158514471073</v>
      </c>
      <c r="M109" s="4">
        <f t="shared" si="16"/>
        <v>276.49180398855299</v>
      </c>
      <c r="N109" s="4">
        <f t="shared" si="17"/>
        <v>22.890219631859061</v>
      </c>
      <c r="O109" s="4">
        <f t="shared" si="18"/>
        <v>349.4554252073101</v>
      </c>
      <c r="P109" s="4">
        <f t="shared" si="19"/>
        <v>34.288837623981365</v>
      </c>
      <c r="Q109" s="4">
        <f t="shared" si="20"/>
        <v>397.86189961165462</v>
      </c>
      <c r="R109" s="4">
        <f t="shared" si="21"/>
        <v>41.851056999391481</v>
      </c>
    </row>
    <row r="110" spans="1:18" outlineLevel="1" x14ac:dyDescent="0.35">
      <c r="A110" s="2">
        <f>Türberechnung!A107</f>
        <v>75</v>
      </c>
      <c r="B110" s="5">
        <f>Türberechnung!J107</f>
        <v>20381.93778887724</v>
      </c>
      <c r="C110" s="23">
        <v>77.553082573463143</v>
      </c>
      <c r="D110" s="23">
        <v>79.139530973850796</v>
      </c>
      <c r="E110" s="4">
        <f t="shared" si="11"/>
        <v>131.40636782277602</v>
      </c>
      <c r="I110" s="4">
        <f t="shared" si="12"/>
        <v>188.81981991208363</v>
      </c>
      <c r="J110" s="4">
        <f t="shared" si="13"/>
        <v>8.9051803814192869</v>
      </c>
      <c r="K110" s="4">
        <f t="shared" si="14"/>
        <v>227.11681203606932</v>
      </c>
      <c r="L110" s="4">
        <f t="shared" si="15"/>
        <v>14.845279966432743</v>
      </c>
      <c r="M110" s="4">
        <f t="shared" si="16"/>
        <v>279.56194000090278</v>
      </c>
      <c r="N110" s="4">
        <f t="shared" si="17"/>
        <v>22.979842645697882</v>
      </c>
      <c r="O110" s="4">
        <f t="shared" si="18"/>
        <v>353.1912101780897</v>
      </c>
      <c r="P110" s="4">
        <f t="shared" si="19"/>
        <v>34.40019638544829</v>
      </c>
      <c r="Q110" s="4">
        <f t="shared" si="20"/>
        <v>402.33125690396912</v>
      </c>
      <c r="R110" s="4">
        <f t="shared" si="21"/>
        <v>42.022120588240227</v>
      </c>
    </row>
    <row r="111" spans="1:18" outlineLevel="1" x14ac:dyDescent="0.35">
      <c r="A111" s="2">
        <f>Türberechnung!A108</f>
        <v>76</v>
      </c>
      <c r="B111" s="5">
        <f>Türberechnung!J108</f>
        <v>20452.514783718845</v>
      </c>
      <c r="C111" s="23">
        <v>76.969516014914902</v>
      </c>
      <c r="D111" s="23">
        <v>80.488031576463769</v>
      </c>
      <c r="E111" s="4">
        <f t="shared" si="11"/>
        <v>132.86113673727417</v>
      </c>
      <c r="I111" s="4">
        <f t="shared" si="12"/>
        <v>190.77514578587244</v>
      </c>
      <c r="J111" s="4">
        <f t="shared" si="13"/>
        <v>8.9152264939080226</v>
      </c>
      <c r="K111" s="4">
        <f t="shared" si="14"/>
        <v>229.3822930484591</v>
      </c>
      <c r="L111" s="4">
        <f t="shared" si="15"/>
        <v>14.858373372943705</v>
      </c>
      <c r="M111" s="4">
        <f t="shared" si="16"/>
        <v>282.60955136280813</v>
      </c>
      <c r="N111" s="4">
        <f t="shared" si="17"/>
        <v>23.052125995456311</v>
      </c>
      <c r="O111" s="4">
        <f t="shared" si="18"/>
        <v>356.89958683527539</v>
      </c>
      <c r="P111" s="4">
        <f t="shared" si="19"/>
        <v>34.488262145549641</v>
      </c>
      <c r="Q111" s="4">
        <f t="shared" si="20"/>
        <v>406.76782388656579</v>
      </c>
      <c r="R111" s="4">
        <f t="shared" si="21"/>
        <v>42.164930286259377</v>
      </c>
    </row>
    <row r="112" spans="1:18" outlineLevel="1" x14ac:dyDescent="0.35">
      <c r="A112" s="2">
        <f>Türberechnung!A109</f>
        <v>77</v>
      </c>
      <c r="B112" s="5">
        <f>Türberechnung!J109</f>
        <v>20515.940852112588</v>
      </c>
      <c r="C112" s="23">
        <v>76.360653565275996</v>
      </c>
      <c r="D112" s="23">
        <v>81.826126786456925</v>
      </c>
      <c r="E112" s="4">
        <f t="shared" si="11"/>
        <v>134.33581232103245</v>
      </c>
      <c r="I112" s="4">
        <f t="shared" si="12"/>
        <v>192.71538384036253</v>
      </c>
      <c r="J112" s="4">
        <f t="shared" si="13"/>
        <v>8.9158044721536349</v>
      </c>
      <c r="K112" s="4">
        <f t="shared" si="14"/>
        <v>231.63029300124762</v>
      </c>
      <c r="L112" s="4">
        <f t="shared" si="15"/>
        <v>14.858940266070698</v>
      </c>
      <c r="M112" s="4">
        <f t="shared" si="16"/>
        <v>285.63364653739268</v>
      </c>
      <c r="N112" s="4">
        <f t="shared" si="17"/>
        <v>23.106403007544088</v>
      </c>
      <c r="O112" s="4">
        <f t="shared" si="18"/>
        <v>360.57934866275656</v>
      </c>
      <c r="P112" s="4">
        <f t="shared" si="19"/>
        <v>34.552208599946653</v>
      </c>
      <c r="Q112" s="4">
        <f t="shared" si="20"/>
        <v>411.1701571274433</v>
      </c>
      <c r="R112" s="4">
        <f t="shared" si="21"/>
        <v>42.278502997465004</v>
      </c>
    </row>
    <row r="113" spans="1:18" outlineLevel="1" x14ac:dyDescent="0.35">
      <c r="A113" s="2">
        <f>Türberechnung!A110</f>
        <v>78</v>
      </c>
      <c r="B113" s="5">
        <f>Türberechnung!J110</f>
        <v>20572.179965439984</v>
      </c>
      <c r="C113" s="23">
        <v>75.726083229809248</v>
      </c>
      <c r="D113" s="23">
        <v>83.153371686051756</v>
      </c>
      <c r="E113" s="4">
        <f t="shared" si="11"/>
        <v>135.83285367479453</v>
      </c>
      <c r="I113" s="4">
        <f t="shared" si="12"/>
        <v>194.63988894477504</v>
      </c>
      <c r="J113" s="4">
        <f t="shared" si="13"/>
        <v>8.906452894705744</v>
      </c>
      <c r="K113" s="4">
        <f t="shared" si="14"/>
        <v>233.86006443256693</v>
      </c>
      <c r="L113" s="4">
        <f t="shared" si="15"/>
        <v>14.846433441258251</v>
      </c>
      <c r="M113" s="4">
        <f t="shared" si="16"/>
        <v>288.63322001047698</v>
      </c>
      <c r="N113" s="4">
        <f t="shared" si="17"/>
        <v>23.141946517362467</v>
      </c>
      <c r="O113" s="4">
        <f t="shared" si="18"/>
        <v>364.22927213664229</v>
      </c>
      <c r="P113" s="4">
        <f t="shared" si="19"/>
        <v>34.591132387664445</v>
      </c>
      <c r="Q113" s="4">
        <f t="shared" si="20"/>
        <v>415.53679284711029</v>
      </c>
      <c r="R113" s="4">
        <f t="shared" si="21"/>
        <v>42.36176755493657</v>
      </c>
    </row>
    <row r="114" spans="1:18" outlineLevel="1" x14ac:dyDescent="0.35">
      <c r="A114" s="2">
        <f>Türberechnung!A111</f>
        <v>79</v>
      </c>
      <c r="B114" s="5">
        <f>Türberechnung!J111</f>
        <v>20621.193319424397</v>
      </c>
      <c r="C114" s="23">
        <v>75.065265638697014</v>
      </c>
      <c r="D114" s="23">
        <v>84.46931307810658</v>
      </c>
      <c r="E114" s="4">
        <f t="shared" si="11"/>
        <v>137.35509455650239</v>
      </c>
      <c r="I114" s="4">
        <f t="shared" si="12"/>
        <v>196.54800396325453</v>
      </c>
      <c r="J114" s="4">
        <f t="shared" si="13"/>
        <v>8.8866629370903496</v>
      </c>
      <c r="K114" s="4">
        <f t="shared" si="14"/>
        <v>236.07084597121903</v>
      </c>
      <c r="L114" s="4">
        <f t="shared" si="15"/>
        <v>14.820248205338569</v>
      </c>
      <c r="M114" s="4">
        <f t="shared" si="16"/>
        <v>291.60724755652086</v>
      </c>
      <c r="N114" s="4">
        <f t="shared" si="17"/>
        <v>23.15795768057464</v>
      </c>
      <c r="O114" s="4">
        <f t="shared" si="18"/>
        <v>367.84811096479314</v>
      </c>
      <c r="P114" s="4">
        <f t="shared" si="19"/>
        <v>34.604039009105783</v>
      </c>
      <c r="Q114" s="4">
        <f t="shared" si="20"/>
        <v>419.86624002697067</v>
      </c>
      <c r="R114" s="4">
        <f t="shared" si="21"/>
        <v>42.41354836126655</v>
      </c>
    </row>
    <row r="115" spans="1:18" outlineLevel="1" x14ac:dyDescent="0.35">
      <c r="A115" s="2">
        <f>Türberechnung!A112</f>
        <v>80</v>
      </c>
      <c r="B115" s="5">
        <f>Türberechnung!J112</f>
        <v>20662.938778880878</v>
      </c>
      <c r="C115" s="23">
        <v>74.377516592460125</v>
      </c>
      <c r="D115" s="23">
        <v>85.773487115890049</v>
      </c>
      <c r="E115" s="4">
        <f t="shared" si="11"/>
        <v>138.90581270748925</v>
      </c>
      <c r="I115" s="4">
        <f t="shared" si="12"/>
        <v>198.43905631804057</v>
      </c>
      <c r="J115" s="4">
        <f t="shared" si="13"/>
        <v>8.8558696288935064</v>
      </c>
      <c r="K115" s="4">
        <f t="shared" si="14"/>
        <v>238.26185835469528</v>
      </c>
      <c r="L115" s="4">
        <f t="shared" si="15"/>
        <v>14.779711867372589</v>
      </c>
      <c r="M115" s="4">
        <f t="shared" si="16"/>
        <v>294.55468088191151</v>
      </c>
      <c r="N115" s="4">
        <f t="shared" si="17"/>
        <v>23.153552550481461</v>
      </c>
      <c r="O115" s="4">
        <f t="shared" si="18"/>
        <v>371.43458956869767</v>
      </c>
      <c r="P115" s="4">
        <f t="shared" si="19"/>
        <v>34.589825918437974</v>
      </c>
      <c r="Q115" s="4">
        <f t="shared" si="20"/>
        <v>424.15697261127826</v>
      </c>
      <c r="R115" s="4">
        <f t="shared" si="21"/>
        <v>42.432545757525133</v>
      </c>
    </row>
    <row r="116" spans="1:18" outlineLevel="1" x14ac:dyDescent="0.35">
      <c r="A116" s="2">
        <f>Türberechnung!A113</f>
        <v>81</v>
      </c>
      <c r="B116" s="5">
        <f>Türberechnung!J113</f>
        <v>20697.370189184407</v>
      </c>
      <c r="C116" s="23">
        <v>73.661985592780781</v>
      </c>
      <c r="D116" s="23">
        <v>87.06541659448898</v>
      </c>
      <c r="E116" s="4">
        <f t="shared" si="11"/>
        <v>140.48881538168072</v>
      </c>
      <c r="I116" s="4">
        <f t="shared" si="12"/>
        <v>200.31235406200901</v>
      </c>
      <c r="J116" s="4">
        <f t="shared" si="13"/>
        <v>8.8134412887590159</v>
      </c>
      <c r="K116" s="4">
        <f t="shared" si="14"/>
        <v>240.43229987874147</v>
      </c>
      <c r="L116" s="4">
        <f t="shared" si="15"/>
        <v>14.724071030229595</v>
      </c>
      <c r="M116" s="4">
        <f t="shared" si="16"/>
        <v>297.47444150354511</v>
      </c>
      <c r="N116" s="4">
        <f t="shared" si="17"/>
        <v>23.127745859324893</v>
      </c>
      <c r="O116" s="4">
        <f t="shared" si="18"/>
        <v>374.98739563484469</v>
      </c>
      <c r="P116" s="4">
        <f t="shared" si="19"/>
        <v>34.547262080272226</v>
      </c>
      <c r="Q116" s="4">
        <f t="shared" si="20"/>
        <v>428.40742059586876</v>
      </c>
      <c r="R116" s="4">
        <f t="shared" si="21"/>
        <v>42.417312298362113</v>
      </c>
    </row>
    <row r="117" spans="1:18" outlineLevel="1" x14ac:dyDescent="0.35">
      <c r="A117" s="2">
        <f>Türberechnung!A114</f>
        <v>82</v>
      </c>
      <c r="B117" s="5">
        <f>Türberechnung!J114</f>
        <v>20724.436522045078</v>
      </c>
      <c r="C117" s="23">
        <v>72.91762932554883</v>
      </c>
      <c r="D117" s="23">
        <v>88.344607825171806</v>
      </c>
      <c r="E117" s="4">
        <f t="shared" si="11"/>
        <v>142.10854572300025</v>
      </c>
      <c r="I117" s="4">
        <f t="shared" si="12"/>
        <v>202.16718134649912</v>
      </c>
      <c r="J117" s="4">
        <f t="shared" si="13"/>
        <v>8.7586666603849874</v>
      </c>
      <c r="K117" s="4">
        <f t="shared" si="14"/>
        <v>242.58134114628862</v>
      </c>
      <c r="L117" s="4">
        <f t="shared" si="15"/>
        <v>14.652476107954085</v>
      </c>
      <c r="M117" s="4">
        <f t="shared" si="16"/>
        <v>300.36541368488827</v>
      </c>
      <c r="N117" s="4">
        <f t="shared" si="17"/>
        <v>23.079431272534553</v>
      </c>
      <c r="O117" s="4">
        <f t="shared" si="18"/>
        <v>378.50517151922247</v>
      </c>
      <c r="P117" s="4">
        <f t="shared" si="19"/>
        <v>34.474963067238818</v>
      </c>
      <c r="Q117" s="4">
        <f t="shared" si="20"/>
        <v>432.61595974481526</v>
      </c>
      <c r="R117" s="4">
        <f t="shared" si="21"/>
        <v>42.366223863932909</v>
      </c>
    </row>
    <row r="118" spans="1:18" outlineLevel="1" x14ac:dyDescent="0.35">
      <c r="A118" s="2">
        <f>Türberechnung!A115</f>
        <v>83</v>
      </c>
      <c r="B118" s="5">
        <f>Türberechnung!J115</f>
        <v>20744.080813022018</v>
      </c>
      <c r="C118" s="23">
        <v>72.143178735949192</v>
      </c>
      <c r="D118" s="23">
        <v>89.610546993290171</v>
      </c>
      <c r="E118" s="4">
        <f t="shared" si="11"/>
        <v>143.77021623171956</v>
      </c>
      <c r="I118" s="4">
        <f t="shared" si="12"/>
        <v>204.00279314027074</v>
      </c>
      <c r="J118" s="4">
        <f t="shared" si="13"/>
        <v>8.6907391232808262</v>
      </c>
      <c r="K118" s="4">
        <f t="shared" si="14"/>
        <v>244.70811894872747</v>
      </c>
      <c r="L118" s="4">
        <f t="shared" si="15"/>
        <v>14.563962313889904</v>
      </c>
      <c r="M118" s="4">
        <f t="shared" si="16"/>
        <v>303.22643620483575</v>
      </c>
      <c r="N118" s="4">
        <f t="shared" si="17"/>
        <v>23.007357156158701</v>
      </c>
      <c r="O118" s="4">
        <f t="shared" si="18"/>
        <v>381.986504231548</v>
      </c>
      <c r="P118" s="4">
        <f t="shared" si="19"/>
        <v>34.371360485971941</v>
      </c>
      <c r="Q118" s="4">
        <f t="shared" si="20"/>
        <v>436.78089960792465</v>
      </c>
      <c r="R118" s="4">
        <f t="shared" si="21"/>
        <v>42.277444204704366</v>
      </c>
    </row>
    <row r="119" spans="1:18" outlineLevel="1" x14ac:dyDescent="0.35">
      <c r="A119" s="2">
        <f>Türberechnung!A116</f>
        <v>84</v>
      </c>
      <c r="B119" s="5">
        <f>Türberechnung!J116</f>
        <v>20756.238834340198</v>
      </c>
      <c r="C119" s="23">
        <v>71.337097886714162</v>
      </c>
      <c r="D119" s="23">
        <v>90.862695872855596</v>
      </c>
      <c r="E119" s="4">
        <f t="shared" si="11"/>
        <v>145.47997780412823</v>
      </c>
      <c r="I119" s="4">
        <f t="shared" si="12"/>
        <v>205.81840901564061</v>
      </c>
      <c r="J119" s="4">
        <f t="shared" si="13"/>
        <v>8.6087371473328567</v>
      </c>
      <c r="K119" s="4">
        <f t="shared" si="14"/>
        <v>246.81172906639739</v>
      </c>
      <c r="L119" s="4">
        <f t="shared" si="15"/>
        <v>14.457426117657334</v>
      </c>
      <c r="M119" s="4">
        <f t="shared" si="16"/>
        <v>306.05629267265363</v>
      </c>
      <c r="N119" s="4">
        <f t="shared" si="17"/>
        <v>22.910096584127665</v>
      </c>
      <c r="O119" s="4">
        <f t="shared" si="18"/>
        <v>385.42991365035289</v>
      </c>
      <c r="P119" s="4">
        <f t="shared" si="19"/>
        <v>34.234664122745826</v>
      </c>
      <c r="Q119" s="4">
        <f t="shared" si="20"/>
        <v>440.90046942169494</v>
      </c>
      <c r="R119" s="4">
        <f t="shared" si="21"/>
        <v>42.148881056527159</v>
      </c>
    </row>
    <row r="120" spans="1:18" outlineLevel="1" x14ac:dyDescent="0.35">
      <c r="A120" s="2">
        <f>Türberechnung!A117</f>
        <v>85</v>
      </c>
      <c r="B120" s="5">
        <f>Türberechnung!J117</f>
        <v>20760.837427400449</v>
      </c>
      <c r="C120" s="23">
        <v>70.497532167314972</v>
      </c>
      <c r="D120" s="23">
        <v>92.100486734221519</v>
      </c>
      <c r="E120" s="4">
        <f t="shared" si="11"/>
        <v>147.24513602921459</v>
      </c>
      <c r="I120" s="4">
        <f t="shared" si="12"/>
        <v>207.6132057646212</v>
      </c>
      <c r="J120" s="4">
        <f t="shared" si="13"/>
        <v>8.5115998761010818</v>
      </c>
      <c r="K120" s="4">
        <f t="shared" si="14"/>
        <v>248.89121771349213</v>
      </c>
      <c r="L120" s="4">
        <f t="shared" si="15"/>
        <v>14.331595826437759</v>
      </c>
      <c r="M120" s="4">
        <f t="shared" si="16"/>
        <v>308.85370001934064</v>
      </c>
      <c r="N120" s="4">
        <f t="shared" si="17"/>
        <v>22.78600987681498</v>
      </c>
      <c r="O120" s="4">
        <f t="shared" si="18"/>
        <v>388.83383851910918</v>
      </c>
      <c r="P120" s="4">
        <f t="shared" si="19"/>
        <v>34.062814650082466</v>
      </c>
      <c r="Q120" s="4">
        <f t="shared" si="20"/>
        <v>444.97280135558879</v>
      </c>
      <c r="R120" s="4">
        <f t="shared" si="21"/>
        <v>41.978131326891308</v>
      </c>
    </row>
    <row r="121" spans="1:18" outlineLevel="1" x14ac:dyDescent="0.35">
      <c r="A121" s="2">
        <f>Türberechnung!A118</f>
        <v>86</v>
      </c>
      <c r="B121" s="5">
        <f>Türberechnung!J118</f>
        <v>20757.792392501211</v>
      </c>
      <c r="C121" s="23">
        <v>69.622242544218921</v>
      </c>
      <c r="D121" s="23">
        <v>93.323316231635232</v>
      </c>
      <c r="E121" s="4">
        <f t="shared" si="11"/>
        <v>149.07443105784327</v>
      </c>
      <c r="I121" s="4">
        <f t="shared" si="12"/>
        <v>209.38630853587108</v>
      </c>
      <c r="J121" s="4">
        <f t="shared" si="13"/>
        <v>8.3980963241449356</v>
      </c>
      <c r="K121" s="4">
        <f t="shared" si="14"/>
        <v>250.94557126914717</v>
      </c>
      <c r="L121" s="4">
        <f t="shared" si="15"/>
        <v>14.184994464095068</v>
      </c>
      <c r="M121" s="4">
        <f t="shared" si="16"/>
        <v>311.61729468349563</v>
      </c>
      <c r="N121" s="4">
        <f t="shared" si="17"/>
        <v>22.633197350354134</v>
      </c>
      <c r="O121" s="4">
        <f t="shared" si="18"/>
        <v>392.1966196369969</v>
      </c>
      <c r="P121" s="4">
        <f t="shared" si="19"/>
        <v>33.853423962278335</v>
      </c>
      <c r="Q121" s="4">
        <f t="shared" si="20"/>
        <v>448.99591040207991</v>
      </c>
      <c r="R121" s="4">
        <f t="shared" si="21"/>
        <v>41.762411958250787</v>
      </c>
    </row>
    <row r="122" spans="1:18" outlineLevel="1" x14ac:dyDescent="0.35">
      <c r="A122" s="2">
        <f>Türberechnung!A119</f>
        <v>87</v>
      </c>
      <c r="B122" s="5">
        <f>Türberechnung!J119</f>
        <v>20747.005795075569</v>
      </c>
      <c r="C122" s="23">
        <v>68.708521288593005</v>
      </c>
      <c r="D122" s="23">
        <v>94.530537989377905</v>
      </c>
      <c r="E122" s="4">
        <f t="shared" si="11"/>
        <v>150.97840417735776</v>
      </c>
      <c r="I122" s="4">
        <f t="shared" si="12"/>
        <v>211.13678008459794</v>
      </c>
      <c r="J122" s="4">
        <f t="shared" si="13"/>
        <v>8.2667861034195855</v>
      </c>
      <c r="K122" s="4">
        <f t="shared" si="14"/>
        <v>252.97370382215487</v>
      </c>
      <c r="L122" s="4">
        <f t="shared" si="15"/>
        <v>14.01589243396193</v>
      </c>
      <c r="M122" s="4">
        <f t="shared" si="16"/>
        <v>314.34561585599408</v>
      </c>
      <c r="N122" s="4">
        <f t="shared" si="17"/>
        <v>22.44943908295933</v>
      </c>
      <c r="O122" s="4">
        <f t="shared" si="18"/>
        <v>395.51647947078925</v>
      </c>
      <c r="P122" s="4">
        <f t="shared" si="19"/>
        <v>33.603699104340585</v>
      </c>
      <c r="Q122" s="4">
        <f t="shared" si="20"/>
        <v>452.96766998505331</v>
      </c>
      <c r="R122" s="4">
        <f t="shared" si="21"/>
        <v>41.498471797349239</v>
      </c>
    </row>
    <row r="123" spans="1:18" outlineLevel="1" x14ac:dyDescent="0.35">
      <c r="A123" s="2">
        <f>Türberechnung!A120</f>
        <v>88</v>
      </c>
      <c r="B123" s="5">
        <f>Türberechnung!J120</f>
        <v>20728.362492533506</v>
      </c>
      <c r="C123" s="23">
        <v>67.753082798314722</v>
      </c>
      <c r="D123" s="23">
        <v>95.721453510686786</v>
      </c>
      <c r="E123" s="4">
        <f t="shared" si="11"/>
        <v>152.96988444228475</v>
      </c>
      <c r="I123" s="4">
        <f t="shared" si="12"/>
        <v>212.86360759049583</v>
      </c>
      <c r="J123" s="4">
        <f t="shared" si="13"/>
        <v>8.1159687671201723</v>
      </c>
      <c r="K123" s="4">
        <f t="shared" si="14"/>
        <v>254.9744418979538</v>
      </c>
      <c r="L123" s="4">
        <f t="shared" si="15"/>
        <v>13.82224645419879</v>
      </c>
      <c r="M123" s="4">
        <f t="shared" si="16"/>
        <v>317.03708493415212</v>
      </c>
      <c r="N123" s="4">
        <f t="shared" si="17"/>
        <v>22.232117238826383</v>
      </c>
      <c r="O123" s="4">
        <f t="shared" si="18"/>
        <v>398.79149715438865</v>
      </c>
      <c r="P123" s="4">
        <f t="shared" si="19"/>
        <v>33.310344159396863</v>
      </c>
      <c r="Q123" s="4">
        <f t="shared" si="20"/>
        <v>456.88578205015955</v>
      </c>
      <c r="R123" s="4">
        <f t="shared" si="21"/>
        <v>41.182477948700964</v>
      </c>
    </row>
    <row r="124" spans="1:18" x14ac:dyDescent="0.35">
      <c r="K124" s="4"/>
      <c r="M124" s="4"/>
      <c r="N124" s="4"/>
      <c r="Q124"/>
      <c r="R124"/>
    </row>
    <row r="125" spans="1:18" x14ac:dyDescent="0.35">
      <c r="C125" s="136" t="s">
        <v>465</v>
      </c>
      <c r="D125" s="136"/>
      <c r="E125" s="136"/>
      <c r="F125" s="138" t="s">
        <v>465</v>
      </c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</row>
    <row r="126" spans="1:18" ht="16.5" x14ac:dyDescent="0.45">
      <c r="C126" s="76" t="s">
        <v>471</v>
      </c>
      <c r="D126" s="77">
        <f>AVERAGE(D47:D123)</f>
        <v>44.619653666681351</v>
      </c>
      <c r="E126" s="77">
        <f>AVERAGE(E47:E123)</f>
        <v>97.485716003660684</v>
      </c>
      <c r="F126" s="72" t="s">
        <v>230</v>
      </c>
      <c r="G126" s="72" t="s">
        <v>481</v>
      </c>
      <c r="H126" s="73"/>
      <c r="I126" s="72"/>
      <c r="J126" s="32">
        <f t="array" ref="J126">MAX(ABS(J47:J123))</f>
        <v>8.9158044721536349</v>
      </c>
      <c r="K126" s="32"/>
      <c r="L126" s="32">
        <f t="array" ref="L126">MAX(ABS(L47:L123))</f>
        <v>14.858940266070698</v>
      </c>
      <c r="M126" s="32"/>
      <c r="N126" s="32">
        <f t="array" ref="N126">MAX(ABS(N47:N123))</f>
        <v>23.15795768057464</v>
      </c>
      <c r="O126" s="72"/>
      <c r="P126" s="32">
        <f t="array" ref="P126">MAX(ABS(P47:P123))</f>
        <v>34.604039009105783</v>
      </c>
      <c r="Q126" s="72"/>
      <c r="R126" s="32">
        <f t="array" ref="R126">MAX(ABS(R47:R123))</f>
        <v>42.432545757525133</v>
      </c>
    </row>
    <row r="127" spans="1:18" ht="16.5" x14ac:dyDescent="0.45">
      <c r="F127" t="s">
        <v>231</v>
      </c>
      <c r="G127" t="s">
        <v>482</v>
      </c>
      <c r="H127" s="8"/>
      <c r="J127" s="4">
        <f>SQRT(SUMPRODUCT(J47:J123,J47:J123)/COUNT(J47:J123))</f>
        <v>6.5006187309626711</v>
      </c>
      <c r="K127" s="4"/>
      <c r="L127" s="4">
        <f>SQRT(SUMPRODUCT(L47:L123,L47:L123)/COUNT(L47:L123))</f>
        <v>11.195736449817984</v>
      </c>
      <c r="M127" s="4"/>
      <c r="N127" s="4">
        <f>SQRT(SUMPRODUCT(N47:N123,N47:N123)/COUNT(N47:N123))</f>
        <v>16.814034714963384</v>
      </c>
      <c r="P127" s="4">
        <f>SQRT(SUMPRODUCT(P47:P123,P47:P123)/COUNT(P47:P123))</f>
        <v>25.688225231538528</v>
      </c>
      <c r="Q127"/>
      <c r="R127" s="4">
        <f>SQRT(SUMPRODUCT(R47:R123,R47:R123)/COUNT(R47:R123))</f>
        <v>30.969866449705794</v>
      </c>
    </row>
    <row r="128" spans="1:18" x14ac:dyDescent="0.35">
      <c r="F128" s="72" t="s">
        <v>232</v>
      </c>
      <c r="G128" s="72"/>
      <c r="H128" s="72"/>
      <c r="I128" s="72"/>
      <c r="J128" s="74" t="b">
        <f>AND(J126&lt;=$H$12,J127&lt;=$H$13)</f>
        <v>0</v>
      </c>
      <c r="K128" s="32"/>
      <c r="L128" s="74" t="b">
        <f>AND(L126&lt;=$H$12,L127&lt;=$H$13)</f>
        <v>0</v>
      </c>
      <c r="M128" s="32"/>
      <c r="N128" s="74" t="b">
        <f>AND(N126&lt;=$H$12,N127&lt;=$H$13)</f>
        <v>0</v>
      </c>
      <c r="O128" s="72"/>
      <c r="P128" s="74" t="b">
        <f>AND(P126&lt;=$H$12,P127&lt;=$H$13)</f>
        <v>0</v>
      </c>
      <c r="Q128" s="72"/>
      <c r="R128" s="74" t="b">
        <f>AND(R126&lt;=$H$12,R127&lt;=$H$13)</f>
        <v>0</v>
      </c>
    </row>
    <row r="129" spans="6:18" ht="16.5" x14ac:dyDescent="0.45">
      <c r="F129" t="s">
        <v>231</v>
      </c>
      <c r="G129" t="s">
        <v>482</v>
      </c>
      <c r="H129" t="s">
        <v>483</v>
      </c>
      <c r="J129" s="4" t="str">
        <f>IF(J128,J127,"")</f>
        <v/>
      </c>
      <c r="K129" s="4"/>
      <c r="L129" s="4" t="str">
        <f>IF(L128,L127,"")</f>
        <v/>
      </c>
      <c r="M129" s="4"/>
      <c r="N129" s="4" t="str">
        <f>IF(N128,N127,"")</f>
        <v/>
      </c>
      <c r="O129" s="4"/>
      <c r="P129" s="4" t="str">
        <f>IF(P128,P127,"")</f>
        <v/>
      </c>
      <c r="R129" s="4" t="str">
        <f>IF(R128,R127,"")</f>
        <v/>
      </c>
    </row>
    <row r="130" spans="6:18" x14ac:dyDescent="0.35">
      <c r="Q130"/>
      <c r="R130"/>
    </row>
    <row r="131" spans="6:18" x14ac:dyDescent="0.35">
      <c r="F131" s="138" t="s">
        <v>469</v>
      </c>
      <c r="G131" s="138"/>
      <c r="H131" s="138"/>
      <c r="K131" s="4"/>
      <c r="M131" s="4"/>
      <c r="N131" s="4"/>
      <c r="Q131"/>
      <c r="R131"/>
    </row>
    <row r="132" spans="6:18" x14ac:dyDescent="0.35">
      <c r="F132" s="33"/>
      <c r="G132" s="33" t="s">
        <v>11</v>
      </c>
      <c r="H132" s="28" t="s">
        <v>232</v>
      </c>
      <c r="K132" s="4"/>
      <c r="M132" s="4"/>
      <c r="N132" s="4"/>
      <c r="Q132"/>
      <c r="R132"/>
    </row>
    <row r="133" spans="6:18" x14ac:dyDescent="0.35">
      <c r="F133" t="s">
        <v>468</v>
      </c>
      <c r="G133" t="str">
        <f>IF(OR(J128,L128,N128,P128,R128),INDEX(J22:R22,1,MATCH(MIN(J129:R129),J129:R129,0)),"Keine")</f>
        <v>Keine</v>
      </c>
      <c r="H133" s="3" t="b">
        <f>IF(G133="Keine",FALSE,INDEX(J128:R128,1,MATCH(G133,J22:R22,0)))</f>
        <v>0</v>
      </c>
      <c r="K133" s="4"/>
      <c r="M133" s="4"/>
      <c r="N133" s="4"/>
      <c r="Q133"/>
      <c r="R133"/>
    </row>
    <row r="134" spans="6:18" x14ac:dyDescent="0.35">
      <c r="F134" s="72" t="s">
        <v>466</v>
      </c>
      <c r="G134" s="72" t="str">
        <f>VLOOKUP($B$6,$F$18:$G$19,2,FALSE)</f>
        <v>Stufe 1 blau (Set 1206326)</v>
      </c>
      <c r="H134" s="74" t="b">
        <f>INDEX(J128:R128,1,MATCH(G134,J22:R22,0))</f>
        <v>0</v>
      </c>
      <c r="P134" s="4"/>
    </row>
    <row r="135" spans="6:18" x14ac:dyDescent="0.35">
      <c r="R135"/>
    </row>
  </sheetData>
  <mergeCells count="11">
    <mergeCell ref="E4:F4"/>
    <mergeCell ref="F8:I8"/>
    <mergeCell ref="A4:B4"/>
    <mergeCell ref="C125:E125"/>
    <mergeCell ref="A31:B31"/>
    <mergeCell ref="F21:R21"/>
    <mergeCell ref="F131:H131"/>
    <mergeCell ref="F31:R31"/>
    <mergeCell ref="F125:R125"/>
    <mergeCell ref="C31:E31"/>
    <mergeCell ref="F16:G1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22C4-A696-42D8-87A5-7161C7B242A7}">
  <sheetPr codeName="Tabelle57"/>
  <dimension ref="A1:AJ241"/>
  <sheetViews>
    <sheetView topLeftCell="A9" workbookViewId="0">
      <selection activeCell="D17" sqref="D17"/>
    </sheetView>
  </sheetViews>
  <sheetFormatPr baseColWidth="10" defaultColWidth="11.453125" defaultRowHeight="14.5" x14ac:dyDescent="0.35"/>
  <cols>
    <col min="1" max="1" width="37.26953125" bestFit="1" customWidth="1"/>
    <col min="2" max="2" width="14.1796875" bestFit="1" customWidth="1"/>
    <col min="6" max="6" width="24.81640625" bestFit="1" customWidth="1"/>
    <col min="7" max="11" width="8.54296875" customWidth="1"/>
    <col min="12" max="12" width="15" customWidth="1"/>
    <col min="13" max="22" width="8.54296875" customWidth="1"/>
    <col min="23" max="23" width="15" customWidth="1"/>
    <col min="24" max="25" width="8.54296875" customWidth="1"/>
    <col min="26" max="27" width="15" customWidth="1"/>
    <col min="28" max="28" width="20" bestFit="1" customWidth="1"/>
    <col min="29" max="29" width="15.7265625" customWidth="1"/>
    <col min="30" max="35" width="14.26953125" customWidth="1"/>
    <col min="36" max="36" width="15.453125" bestFit="1" customWidth="1"/>
    <col min="37" max="37" width="18.81640625" bestFit="1" customWidth="1"/>
    <col min="38" max="38" width="18.81640625" customWidth="1"/>
    <col min="39" max="39" width="15.453125" bestFit="1" customWidth="1"/>
    <col min="45" max="45" width="14.54296875" bestFit="1" customWidth="1"/>
  </cols>
  <sheetData>
    <row r="1" spans="1:11" ht="21" x14ac:dyDescent="0.5">
      <c r="A1" s="1" t="s">
        <v>9</v>
      </c>
      <c r="B1" s="1"/>
    </row>
    <row r="2" spans="1:11" x14ac:dyDescent="0.35">
      <c r="A2" t="s">
        <v>233</v>
      </c>
    </row>
    <row r="4" spans="1:11" x14ac:dyDescent="0.35">
      <c r="A4" s="133" t="s">
        <v>17</v>
      </c>
      <c r="B4" s="133"/>
      <c r="C4" s="133"/>
      <c r="D4" s="133"/>
      <c r="F4" s="132" t="s">
        <v>18</v>
      </c>
      <c r="G4" s="132"/>
      <c r="H4" s="132"/>
    </row>
    <row r="5" spans="1:11" x14ac:dyDescent="0.35">
      <c r="A5" s="12" t="s">
        <v>11</v>
      </c>
      <c r="B5" s="12" t="s">
        <v>460</v>
      </c>
      <c r="C5" s="89" t="s">
        <v>12</v>
      </c>
      <c r="D5" s="12" t="s">
        <v>13</v>
      </c>
      <c r="F5" s="13" t="s">
        <v>11</v>
      </c>
      <c r="G5" s="13" t="s">
        <v>12</v>
      </c>
      <c r="H5" s="13" t="s">
        <v>13</v>
      </c>
    </row>
    <row r="6" spans="1:11" x14ac:dyDescent="0.35">
      <c r="A6" s="2" t="s">
        <v>234</v>
      </c>
      <c r="B6" s="2" t="s">
        <v>493</v>
      </c>
      <c r="C6" s="5">
        <f>Start!J9</f>
        <v>0</v>
      </c>
      <c r="D6" s="2" t="s">
        <v>15</v>
      </c>
      <c r="F6" s="7" t="s">
        <v>24</v>
      </c>
      <c r="G6" s="6" t="str">
        <f ca="1">IF(G49&lt;G45,"Ja","Nein")</f>
        <v>Ja</v>
      </c>
      <c r="H6" s="7"/>
    </row>
    <row r="7" spans="1:11" x14ac:dyDescent="0.35">
      <c r="A7" s="2" t="s">
        <v>235</v>
      </c>
      <c r="B7" s="2" t="s">
        <v>494</v>
      </c>
      <c r="C7" s="5">
        <f>Start!J10</f>
        <v>0</v>
      </c>
      <c r="D7" s="2" t="s">
        <v>15</v>
      </c>
      <c r="F7" s="7" t="s">
        <v>25</v>
      </c>
      <c r="G7" s="6" t="str">
        <f>IF(G55&lt;G52,"Ja","Nein")</f>
        <v>Nein</v>
      </c>
      <c r="H7" s="7"/>
    </row>
    <row r="8" spans="1:11" x14ac:dyDescent="0.35">
      <c r="A8" s="2" t="s">
        <v>236</v>
      </c>
      <c r="B8" s="2" t="s">
        <v>495</v>
      </c>
      <c r="C8" s="5">
        <f>Start!J11</f>
        <v>0</v>
      </c>
      <c r="D8" s="2" t="s">
        <v>15</v>
      </c>
      <c r="F8" s="7" t="s">
        <v>26</v>
      </c>
      <c r="G8" s="36">
        <f ca="1">IF(G6="Nein",0,1)+IF(G7="Nein",0,1)</f>
        <v>1</v>
      </c>
      <c r="H8" s="7"/>
    </row>
    <row r="9" spans="1:11" ht="16.5" x14ac:dyDescent="0.45">
      <c r="A9" s="2" t="s">
        <v>185</v>
      </c>
      <c r="B9" s="2" t="s">
        <v>499</v>
      </c>
      <c r="C9" s="5">
        <f>'Auswertung Auswahlfelder'!G8</f>
        <v>645.5</v>
      </c>
      <c r="D9" s="2" t="s">
        <v>15</v>
      </c>
    </row>
    <row r="10" spans="1:11" x14ac:dyDescent="0.35">
      <c r="A10" s="2" t="s">
        <v>193</v>
      </c>
      <c r="B10" s="2" t="s">
        <v>496</v>
      </c>
      <c r="C10" s="5">
        <f>Start!J14</f>
        <v>0</v>
      </c>
      <c r="D10" s="2" t="s">
        <v>15</v>
      </c>
      <c r="F10" s="105"/>
      <c r="G10" s="105"/>
      <c r="H10" s="105"/>
      <c r="I10" s="105"/>
      <c r="J10" s="105"/>
      <c r="K10" s="105"/>
    </row>
    <row r="11" spans="1:11" x14ac:dyDescent="0.35">
      <c r="A11" s="2" t="s">
        <v>134</v>
      </c>
      <c r="B11" s="2" t="s">
        <v>497</v>
      </c>
      <c r="C11" s="5">
        <f>Start!J16</f>
        <v>0</v>
      </c>
      <c r="D11" s="2" t="s">
        <v>15</v>
      </c>
      <c r="F11" s="105"/>
      <c r="G11" s="105"/>
      <c r="H11" s="106"/>
      <c r="I11" s="105"/>
      <c r="J11" s="105"/>
      <c r="K11" s="105"/>
    </row>
    <row r="12" spans="1:11" x14ac:dyDescent="0.35">
      <c r="A12" s="2" t="s">
        <v>194</v>
      </c>
      <c r="B12" s="2" t="s">
        <v>498</v>
      </c>
      <c r="C12" s="5">
        <f>Start!J17</f>
        <v>0</v>
      </c>
      <c r="D12" s="2" t="s">
        <v>15</v>
      </c>
      <c r="F12" s="105"/>
      <c r="G12" s="105"/>
      <c r="H12" s="105"/>
      <c r="I12" s="105"/>
      <c r="J12" s="105"/>
      <c r="K12" s="105"/>
    </row>
    <row r="13" spans="1:11" ht="16.5" x14ac:dyDescent="0.45">
      <c r="A13" s="2" t="s">
        <v>14</v>
      </c>
      <c r="B13" s="88" t="s">
        <v>500</v>
      </c>
      <c r="C13" s="5">
        <f>Parameter!C6</f>
        <v>3.3</v>
      </c>
      <c r="D13" s="2" t="s">
        <v>15</v>
      </c>
      <c r="F13" s="105"/>
      <c r="G13" s="105"/>
      <c r="H13" s="105"/>
      <c r="I13" s="105"/>
      <c r="J13" s="105"/>
      <c r="K13" s="105"/>
    </row>
    <row r="14" spans="1:11" x14ac:dyDescent="0.35">
      <c r="A14" s="2" t="s">
        <v>567</v>
      </c>
      <c r="B14" s="2" t="s">
        <v>569</v>
      </c>
      <c r="C14" s="5">
        <f>Start!J18</f>
        <v>4.5</v>
      </c>
      <c r="D14" s="2" t="s">
        <v>15</v>
      </c>
      <c r="F14" s="105"/>
      <c r="G14" s="105"/>
      <c r="H14" s="105"/>
      <c r="I14" s="105"/>
      <c r="J14" s="105"/>
      <c r="K14" s="105"/>
    </row>
    <row r="15" spans="1:11" x14ac:dyDescent="0.35">
      <c r="A15" s="10"/>
      <c r="F15" s="105"/>
      <c r="G15" s="105"/>
      <c r="H15" s="105"/>
      <c r="I15" s="105"/>
      <c r="J15" s="105"/>
      <c r="K15" s="105"/>
    </row>
    <row r="16" spans="1:11" x14ac:dyDescent="0.35">
      <c r="A16" s="10" t="s">
        <v>201</v>
      </c>
      <c r="F16" s="105"/>
      <c r="G16" s="105"/>
      <c r="H16" s="105"/>
      <c r="I16" s="105"/>
      <c r="J16" s="105"/>
      <c r="K16" s="105"/>
    </row>
    <row r="17" spans="1:11" x14ac:dyDescent="0.35">
      <c r="B17" s="10"/>
      <c r="F17" s="105"/>
      <c r="G17" s="105"/>
      <c r="H17" s="105"/>
      <c r="I17" s="105"/>
      <c r="J17" s="105"/>
      <c r="K17" s="105"/>
    </row>
    <row r="18" spans="1:11" x14ac:dyDescent="0.35">
      <c r="A18" s="131" t="s">
        <v>492</v>
      </c>
      <c r="B18" s="131"/>
      <c r="C18" s="131"/>
      <c r="D18" s="131"/>
      <c r="F18" s="105"/>
      <c r="G18" s="105"/>
      <c r="H18" s="105"/>
      <c r="I18" s="105"/>
      <c r="J18" s="105"/>
      <c r="K18" s="105"/>
    </row>
    <row r="19" spans="1:11" x14ac:dyDescent="0.35">
      <c r="A19" s="90"/>
      <c r="B19" s="14" t="s">
        <v>460</v>
      </c>
      <c r="C19" s="15" t="s">
        <v>12</v>
      </c>
      <c r="D19" s="14" t="s">
        <v>13</v>
      </c>
      <c r="F19" s="105"/>
      <c r="G19" s="105"/>
      <c r="H19" s="105"/>
      <c r="I19" s="105"/>
      <c r="J19" s="105"/>
      <c r="K19" s="105"/>
    </row>
    <row r="20" spans="1:11" ht="16.5" x14ac:dyDescent="0.45">
      <c r="A20" s="91"/>
      <c r="B20" t="s">
        <v>501</v>
      </c>
      <c r="C20" s="4">
        <f>C46-C8</f>
        <v>3.3</v>
      </c>
      <c r="D20" t="s">
        <v>15</v>
      </c>
      <c r="F20" s="105"/>
      <c r="G20" s="105"/>
      <c r="H20" s="105"/>
      <c r="I20" s="105"/>
      <c r="J20" s="105"/>
      <c r="K20" s="105"/>
    </row>
    <row r="21" spans="1:11" ht="16.5" x14ac:dyDescent="0.45">
      <c r="A21" s="91"/>
      <c r="B21" t="s">
        <v>502</v>
      </c>
      <c r="C21" s="4">
        <f>C9+C11+C14-C6+C7</f>
        <v>650</v>
      </c>
      <c r="D21" t="s">
        <v>15</v>
      </c>
      <c r="F21" s="105"/>
      <c r="G21" s="105"/>
      <c r="H21" s="105"/>
      <c r="I21" s="105"/>
      <c r="J21" s="105"/>
      <c r="K21" s="105"/>
    </row>
    <row r="22" spans="1:11" ht="16.5" x14ac:dyDescent="0.45">
      <c r="A22" s="91"/>
      <c r="B22" t="s">
        <v>503</v>
      </c>
      <c r="C22" s="22">
        <v>-97</v>
      </c>
      <c r="D22" t="s">
        <v>15</v>
      </c>
      <c r="F22" s="105"/>
      <c r="G22" s="105"/>
      <c r="H22" s="105"/>
      <c r="I22" s="105"/>
      <c r="J22" s="105"/>
      <c r="K22" s="105"/>
    </row>
    <row r="23" spans="1:11" ht="16.5" x14ac:dyDescent="0.45">
      <c r="A23" s="91"/>
      <c r="B23" t="s">
        <v>504</v>
      </c>
      <c r="C23" s="21">
        <v>-143.13999999999999</v>
      </c>
      <c r="D23" t="s">
        <v>15</v>
      </c>
      <c r="F23" s="105"/>
      <c r="G23" s="105"/>
      <c r="H23" s="105"/>
      <c r="I23" s="105"/>
      <c r="J23" s="105"/>
      <c r="K23" s="105"/>
    </row>
    <row r="24" spans="1:11" ht="16.5" x14ac:dyDescent="0.45">
      <c r="A24" s="91"/>
      <c r="B24" t="s">
        <v>505</v>
      </c>
      <c r="C24" s="21">
        <v>-53.89</v>
      </c>
      <c r="D24" t="s">
        <v>15</v>
      </c>
      <c r="F24" s="105"/>
      <c r="G24" s="105"/>
      <c r="H24" s="105"/>
      <c r="I24" s="105"/>
      <c r="J24" s="105"/>
      <c r="K24" s="105"/>
    </row>
    <row r="25" spans="1:11" ht="16.5" x14ac:dyDescent="0.45">
      <c r="A25" s="91"/>
      <c r="B25" s="92" t="s">
        <v>506</v>
      </c>
      <c r="C25" s="22">
        <v>-40</v>
      </c>
      <c r="D25" t="s">
        <v>238</v>
      </c>
      <c r="F25" s="105"/>
      <c r="G25" s="105"/>
      <c r="H25" s="105"/>
      <c r="I25" s="105"/>
      <c r="J25" s="105"/>
      <c r="K25" s="105"/>
    </row>
    <row r="26" spans="1:11" ht="16.5" x14ac:dyDescent="0.45">
      <c r="A26" s="91"/>
      <c r="B26" t="s">
        <v>507</v>
      </c>
      <c r="C26" s="22">
        <v>50</v>
      </c>
      <c r="D26" t="s">
        <v>15</v>
      </c>
      <c r="F26" s="105"/>
      <c r="G26" s="105"/>
      <c r="H26" s="105"/>
      <c r="I26" s="105"/>
      <c r="J26" s="105"/>
      <c r="K26" s="105"/>
    </row>
    <row r="27" spans="1:11" ht="16.5" x14ac:dyDescent="0.45">
      <c r="A27" s="91"/>
      <c r="B27" t="s">
        <v>508</v>
      </c>
      <c r="C27" s="22">
        <v>-161</v>
      </c>
      <c r="D27" t="s">
        <v>15</v>
      </c>
      <c r="F27" s="105"/>
      <c r="G27" s="105"/>
      <c r="H27" s="105"/>
      <c r="I27" s="105"/>
      <c r="J27" s="105"/>
      <c r="K27" s="105"/>
    </row>
    <row r="28" spans="1:11" x14ac:dyDescent="0.35">
      <c r="F28" s="105"/>
      <c r="G28" s="105"/>
      <c r="H28" s="105"/>
      <c r="I28" s="105"/>
      <c r="J28" s="105"/>
      <c r="K28" s="105"/>
    </row>
    <row r="29" spans="1:11" x14ac:dyDescent="0.35">
      <c r="A29" s="131" t="s">
        <v>237</v>
      </c>
      <c r="B29" s="131"/>
      <c r="C29" s="131"/>
      <c r="D29" s="131"/>
      <c r="F29" s="105"/>
      <c r="G29" s="105"/>
      <c r="H29" s="105"/>
      <c r="I29" s="105"/>
      <c r="J29" s="105"/>
      <c r="K29" s="105"/>
    </row>
    <row r="30" spans="1:11" x14ac:dyDescent="0.35">
      <c r="A30" s="14"/>
      <c r="B30" s="14"/>
      <c r="C30" s="15" t="s">
        <v>197</v>
      </c>
      <c r="D30" s="15" t="s">
        <v>198</v>
      </c>
      <c r="F30" s="105"/>
      <c r="G30" s="105"/>
      <c r="H30" s="105"/>
      <c r="I30" s="105"/>
      <c r="J30" s="105"/>
      <c r="K30" s="105"/>
    </row>
    <row r="31" spans="1:11" x14ac:dyDescent="0.35">
      <c r="A31" s="16"/>
      <c r="B31" s="16"/>
      <c r="C31" s="17" t="s">
        <v>15</v>
      </c>
      <c r="D31" s="17" t="s">
        <v>15</v>
      </c>
      <c r="F31" s="105"/>
      <c r="G31" s="105"/>
      <c r="H31" s="105"/>
      <c r="I31" s="105"/>
      <c r="J31" s="105"/>
      <c r="K31" s="105"/>
    </row>
    <row r="32" spans="1:11" x14ac:dyDescent="0.35">
      <c r="A32" s="131" t="s">
        <v>239</v>
      </c>
      <c r="B32" s="131"/>
      <c r="C32" s="131"/>
      <c r="D32" s="131"/>
      <c r="F32" s="105"/>
      <c r="G32" s="105"/>
      <c r="H32" s="105"/>
      <c r="I32" s="105"/>
      <c r="J32" s="105"/>
      <c r="K32" s="105"/>
    </row>
    <row r="33" spans="1:11" x14ac:dyDescent="0.35">
      <c r="A33" t="s">
        <v>240</v>
      </c>
      <c r="C33" s="6">
        <f>C36</f>
        <v>50</v>
      </c>
      <c r="D33" s="6">
        <f>D35-$C$6</f>
        <v>650</v>
      </c>
      <c r="F33" s="105"/>
      <c r="G33" s="105"/>
      <c r="H33" s="105"/>
      <c r="I33" s="105"/>
      <c r="J33" s="105"/>
      <c r="K33" s="105"/>
    </row>
    <row r="34" spans="1:11" x14ac:dyDescent="0.35">
      <c r="A34" t="s">
        <v>241</v>
      </c>
      <c r="C34" s="6">
        <f>C35</f>
        <v>-500</v>
      </c>
      <c r="D34" s="6">
        <f>D33</f>
        <v>650</v>
      </c>
    </row>
    <row r="35" spans="1:11" x14ac:dyDescent="0.35">
      <c r="A35" t="s">
        <v>242</v>
      </c>
      <c r="C35" s="21">
        <v>-500</v>
      </c>
      <c r="D35" s="4">
        <f>$C$9+$C$14+$C$11</f>
        <v>650</v>
      </c>
    </row>
    <row r="36" spans="1:11" x14ac:dyDescent="0.35">
      <c r="A36" t="s">
        <v>243</v>
      </c>
      <c r="C36" s="21">
        <v>50</v>
      </c>
      <c r="D36" s="4">
        <f>D35</f>
        <v>650</v>
      </c>
    </row>
    <row r="37" spans="1:11" x14ac:dyDescent="0.35">
      <c r="A37" s="131" t="s">
        <v>244</v>
      </c>
      <c r="B37" s="131"/>
      <c r="C37" s="131"/>
      <c r="D37" s="131"/>
    </row>
    <row r="38" spans="1:11" x14ac:dyDescent="0.35">
      <c r="A38" t="s">
        <v>246</v>
      </c>
      <c r="C38" s="6">
        <f>C46-$C$8</f>
        <v>3.3</v>
      </c>
      <c r="D38" s="6">
        <f>D33</f>
        <v>650</v>
      </c>
    </row>
    <row r="39" spans="1:11" ht="16.5" x14ac:dyDescent="0.45">
      <c r="A39" t="s">
        <v>248</v>
      </c>
      <c r="B39" t="s">
        <v>530</v>
      </c>
      <c r="C39" s="6">
        <f>C38</f>
        <v>3.3</v>
      </c>
      <c r="D39" s="6">
        <f>D38+$C$7</f>
        <v>650</v>
      </c>
    </row>
    <row r="40" spans="1:11" x14ac:dyDescent="0.35">
      <c r="A40" t="s">
        <v>250</v>
      </c>
      <c r="C40" s="6">
        <f>C39-19</f>
        <v>-15.7</v>
      </c>
      <c r="D40" s="6">
        <f>D39</f>
        <v>650</v>
      </c>
    </row>
    <row r="41" spans="1:11" x14ac:dyDescent="0.35">
      <c r="A41" t="s">
        <v>252</v>
      </c>
      <c r="C41" s="6">
        <f>C40</f>
        <v>-15.7</v>
      </c>
      <c r="D41" s="6">
        <f>D38</f>
        <v>650</v>
      </c>
    </row>
    <row r="42" spans="1:11" x14ac:dyDescent="0.35">
      <c r="A42" s="131" t="s">
        <v>254</v>
      </c>
      <c r="B42" s="131"/>
      <c r="C42" s="131"/>
      <c r="D42" s="131"/>
    </row>
    <row r="43" spans="1:11" x14ac:dyDescent="0.35">
      <c r="A43" t="s">
        <v>256</v>
      </c>
      <c r="C43" s="4">
        <f>C23-C26*SIN(RADIANS(C25))</f>
        <v>-111.00061951567302</v>
      </c>
      <c r="D43" s="4">
        <f>C24+C26*COS(RADIANS(C25))</f>
        <v>-15.587777844051097</v>
      </c>
    </row>
    <row r="44" spans="1:11" x14ac:dyDescent="0.35">
      <c r="A44" s="131" t="s">
        <v>258</v>
      </c>
      <c r="B44" s="131"/>
      <c r="C44" s="131"/>
      <c r="D44" s="131"/>
      <c r="F44" s="140" t="s">
        <v>245</v>
      </c>
      <c r="G44" s="140"/>
      <c r="H44" s="140"/>
    </row>
    <row r="45" spans="1:11" ht="16.5" x14ac:dyDescent="0.45">
      <c r="A45" t="s">
        <v>249</v>
      </c>
      <c r="B45" t="s">
        <v>509</v>
      </c>
      <c r="C45" s="6">
        <f>$C$13</f>
        <v>3.3</v>
      </c>
      <c r="D45" s="6">
        <f>$C$9+$C$11-$C$10</f>
        <v>645.5</v>
      </c>
      <c r="F45" t="s">
        <v>247</v>
      </c>
      <c r="G45" s="22">
        <v>3</v>
      </c>
      <c r="H45" t="s">
        <v>15</v>
      </c>
    </row>
    <row r="46" spans="1:11" ht="16.5" x14ac:dyDescent="0.45">
      <c r="A46" t="s">
        <v>251</v>
      </c>
      <c r="B46" t="s">
        <v>510</v>
      </c>
      <c r="C46" s="6">
        <f>C45+$C$12</f>
        <v>3.3</v>
      </c>
      <c r="D46" s="6">
        <f>D45</f>
        <v>645.5</v>
      </c>
      <c r="F46" t="s">
        <v>249</v>
      </c>
      <c r="G46" s="4">
        <f t="array" aca="1" ref="G46" ca="1">MIN(IF(M63:M241&lt;=3,N63:N241))</f>
        <v>-5.0699182731069641</v>
      </c>
      <c r="H46" t="s">
        <v>15</v>
      </c>
    </row>
    <row r="47" spans="1:11" x14ac:dyDescent="0.35">
      <c r="A47" t="s">
        <v>259</v>
      </c>
      <c r="C47" s="6">
        <f>C46</f>
        <v>3.3</v>
      </c>
      <c r="D47" s="6">
        <f>D49+$C$11</f>
        <v>645.5</v>
      </c>
      <c r="F47" t="s">
        <v>251</v>
      </c>
      <c r="G47" s="4">
        <f t="array" aca="1" ref="G47" ca="1">MIN(IF(X63:X241&lt;=3,Y63:Y241))</f>
        <v>-5.0699182731069641</v>
      </c>
      <c r="H47" t="s">
        <v>15</v>
      </c>
    </row>
    <row r="48" spans="1:11" x14ac:dyDescent="0.35">
      <c r="A48" t="s">
        <v>260</v>
      </c>
      <c r="C48" s="6">
        <f>C45</f>
        <v>3.3</v>
      </c>
      <c r="D48" s="6">
        <f>D47</f>
        <v>645.5</v>
      </c>
      <c r="F48" t="s">
        <v>253</v>
      </c>
      <c r="G48" s="4">
        <f t="array" ref="G48">MIN(IF(IF(Z63:Z241 &gt;= 0,1,0)*IF(Z63:Z241 &lt;= $C$12,1,0),AB63:AB241))</f>
        <v>0</v>
      </c>
      <c r="H48" t="s">
        <v>15</v>
      </c>
    </row>
    <row r="49" spans="1:36" x14ac:dyDescent="0.35">
      <c r="A49" t="s">
        <v>261</v>
      </c>
      <c r="C49" s="21">
        <v>-28.4</v>
      </c>
      <c r="D49" s="4">
        <f>$C$9</f>
        <v>645.5</v>
      </c>
      <c r="F49" s="107" t="s">
        <v>255</v>
      </c>
      <c r="G49" s="108">
        <f ca="1">MIN(G46:G48)</f>
        <v>-5.0699182731069641</v>
      </c>
      <c r="H49" s="107" t="s">
        <v>15</v>
      </c>
      <c r="K49" s="4"/>
    </row>
    <row r="50" spans="1:36" x14ac:dyDescent="0.35">
      <c r="C50" s="4"/>
      <c r="D50" s="4"/>
      <c r="K50" s="4"/>
    </row>
    <row r="51" spans="1:36" x14ac:dyDescent="0.35">
      <c r="A51" s="131" t="s">
        <v>262</v>
      </c>
      <c r="B51" s="131"/>
      <c r="C51" s="131"/>
      <c r="D51" s="131"/>
      <c r="F51" s="140" t="s">
        <v>257</v>
      </c>
      <c r="G51" s="140"/>
      <c r="H51" s="140"/>
      <c r="K51" s="4"/>
    </row>
    <row r="52" spans="1:36" x14ac:dyDescent="0.35">
      <c r="A52" t="s">
        <v>249</v>
      </c>
      <c r="C52" s="6">
        <f>D241</f>
        <v>598.86540076587846</v>
      </c>
      <c r="D52" s="6">
        <f>E241</f>
        <v>25.83611642671061</v>
      </c>
      <c r="F52" t="s">
        <v>247</v>
      </c>
      <c r="G52" s="87">
        <v>3</v>
      </c>
      <c r="H52" t="s">
        <v>15</v>
      </c>
      <c r="K52" s="4"/>
    </row>
    <row r="53" spans="1:36" x14ac:dyDescent="0.35">
      <c r="A53" t="s">
        <v>251</v>
      </c>
      <c r="C53" s="6">
        <f>O241</f>
        <v>598.86540076587846</v>
      </c>
      <c r="D53" s="6">
        <f>P241</f>
        <v>25.83611642671061</v>
      </c>
      <c r="F53" t="s">
        <v>249</v>
      </c>
      <c r="G53" s="4">
        <f t="array" ref="G53">IF(MAX(M63:M241)&lt;4,$G$52,MIN(IF(M63:M241&gt;=4,N63:N241)))</f>
        <v>3</v>
      </c>
      <c r="H53" t="s">
        <v>15</v>
      </c>
      <c r="K53" s="4"/>
    </row>
    <row r="54" spans="1:36" x14ac:dyDescent="0.35">
      <c r="A54" t="s">
        <v>259</v>
      </c>
      <c r="C54" s="6">
        <f>AH241</f>
        <v>598.86540076587846</v>
      </c>
      <c r="D54" s="6">
        <f>AI241</f>
        <v>25.83611642671061</v>
      </c>
      <c r="F54" t="s">
        <v>251</v>
      </c>
      <c r="G54" s="4">
        <f t="array" ref="G54">IF(MAX(X63:X241)&lt;4,$G$52,MIN(IF(X63:X241&gt;=4,Y63:Y241)))</f>
        <v>3</v>
      </c>
      <c r="H54" t="s">
        <v>15</v>
      </c>
      <c r="K54" s="4"/>
    </row>
    <row r="55" spans="1:36" x14ac:dyDescent="0.35">
      <c r="A55" t="s">
        <v>260</v>
      </c>
      <c r="C55" s="6">
        <f>AF241</f>
        <v>598.86540076587846</v>
      </c>
      <c r="D55" s="6">
        <f>AG241</f>
        <v>25.83611642671061</v>
      </c>
      <c r="F55" s="107" t="s">
        <v>255</v>
      </c>
      <c r="G55" s="108">
        <f>MIN(G53:G54)</f>
        <v>3</v>
      </c>
      <c r="H55" s="107" t="s">
        <v>15</v>
      </c>
    </row>
    <row r="56" spans="1:36" x14ac:dyDescent="0.35">
      <c r="A56" t="s">
        <v>261</v>
      </c>
      <c r="C56" s="4">
        <f>AD241</f>
        <v>597.75853378824149</v>
      </c>
      <c r="D56" s="4">
        <f>AE241</f>
        <v>57.516786329568049</v>
      </c>
    </row>
    <row r="57" spans="1:36" x14ac:dyDescent="0.35">
      <c r="C57" s="4"/>
      <c r="D57" s="4"/>
    </row>
    <row r="58" spans="1:36" x14ac:dyDescent="0.35">
      <c r="A58" s="131" t="s">
        <v>263</v>
      </c>
      <c r="B58" s="131"/>
      <c r="C58" s="149"/>
      <c r="D58" s="148" t="s">
        <v>264</v>
      </c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48" t="s">
        <v>265</v>
      </c>
      <c r="AE58" s="131"/>
      <c r="AF58" s="131"/>
      <c r="AG58" s="131"/>
      <c r="AH58" s="131"/>
      <c r="AI58" s="131"/>
      <c r="AJ58" s="131"/>
    </row>
    <row r="59" spans="1:36" x14ac:dyDescent="0.35">
      <c r="A59" s="136" t="s">
        <v>199</v>
      </c>
      <c r="B59" s="136"/>
      <c r="C59" s="150"/>
      <c r="D59" s="142" t="s">
        <v>249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42" t="s">
        <v>251</v>
      </c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42" t="s">
        <v>253</v>
      </c>
      <c r="AA59" s="138"/>
      <c r="AB59" s="159"/>
      <c r="AC59" s="81" t="s">
        <v>266</v>
      </c>
      <c r="AD59" s="142" t="s">
        <v>261</v>
      </c>
      <c r="AE59" s="159"/>
      <c r="AF59" s="142" t="s">
        <v>260</v>
      </c>
      <c r="AG59" s="159"/>
      <c r="AH59" s="142" t="s">
        <v>259</v>
      </c>
      <c r="AI59" s="159"/>
      <c r="AJ59" s="102" t="s">
        <v>267</v>
      </c>
    </row>
    <row r="60" spans="1:36" x14ac:dyDescent="0.35">
      <c r="A60" s="19"/>
      <c r="B60" s="19"/>
      <c r="C60" s="19"/>
      <c r="D60" s="143" t="s">
        <v>268</v>
      </c>
      <c r="E60" s="144"/>
      <c r="F60" s="155" t="s">
        <v>517</v>
      </c>
      <c r="G60" s="156"/>
      <c r="H60" s="156"/>
      <c r="I60" s="156"/>
      <c r="J60" s="156"/>
      <c r="K60" s="157"/>
      <c r="L60" s="145" t="s">
        <v>529</v>
      </c>
      <c r="M60" s="146"/>
      <c r="N60" s="147"/>
      <c r="O60" s="143" t="s">
        <v>268</v>
      </c>
      <c r="P60" s="144"/>
      <c r="Q60" s="155" t="s">
        <v>517</v>
      </c>
      <c r="R60" s="156"/>
      <c r="S60" s="156"/>
      <c r="T60" s="156"/>
      <c r="U60" s="156"/>
      <c r="V60" s="157"/>
      <c r="W60" s="145" t="s">
        <v>529</v>
      </c>
      <c r="X60" s="146"/>
      <c r="Y60" s="146"/>
      <c r="Z60" s="97"/>
      <c r="AA60" s="98"/>
      <c r="AB60" s="99"/>
      <c r="AC60" s="100"/>
      <c r="AD60" s="97"/>
      <c r="AE60" s="101"/>
      <c r="AF60" s="97"/>
      <c r="AG60" s="101"/>
      <c r="AH60" s="97"/>
      <c r="AI60" s="101"/>
      <c r="AJ60" s="103"/>
    </row>
    <row r="61" spans="1:36" x14ac:dyDescent="0.35">
      <c r="A61" s="83" t="s">
        <v>203</v>
      </c>
      <c r="B61" s="141" t="s">
        <v>206</v>
      </c>
      <c r="C61" s="141"/>
      <c r="D61" s="153" t="s">
        <v>270</v>
      </c>
      <c r="E61" s="154"/>
      <c r="F61" s="93" t="s">
        <v>272</v>
      </c>
      <c r="G61" s="28" t="s">
        <v>273</v>
      </c>
      <c r="H61" s="28" t="s">
        <v>274</v>
      </c>
      <c r="I61" s="28" t="s">
        <v>275</v>
      </c>
      <c r="J61" s="28" t="s">
        <v>518</v>
      </c>
      <c r="K61" s="94" t="s">
        <v>519</v>
      </c>
      <c r="L61" s="95" t="s">
        <v>526</v>
      </c>
      <c r="M61" s="96" t="s">
        <v>271</v>
      </c>
      <c r="N61" s="61" t="s">
        <v>276</v>
      </c>
      <c r="O61" s="153" t="s">
        <v>270</v>
      </c>
      <c r="P61" s="154"/>
      <c r="Q61" s="93" t="s">
        <v>272</v>
      </c>
      <c r="R61" s="28" t="s">
        <v>273</v>
      </c>
      <c r="S61" s="28" t="s">
        <v>274</v>
      </c>
      <c r="T61" s="28" t="s">
        <v>275</v>
      </c>
      <c r="U61" s="28" t="s">
        <v>518</v>
      </c>
      <c r="V61" s="94" t="s">
        <v>519</v>
      </c>
      <c r="W61" s="95" t="s">
        <v>526</v>
      </c>
      <c r="X61" s="96" t="s">
        <v>271</v>
      </c>
      <c r="Y61" s="96" t="s">
        <v>276</v>
      </c>
      <c r="Z61" s="151" t="s">
        <v>537</v>
      </c>
      <c r="AA61" s="152"/>
      <c r="AB61" s="94" t="s">
        <v>535</v>
      </c>
      <c r="AC61" s="96" t="s">
        <v>269</v>
      </c>
      <c r="AD61" s="151" t="s">
        <v>261</v>
      </c>
      <c r="AE61" s="158"/>
      <c r="AF61" s="151" t="s">
        <v>260</v>
      </c>
      <c r="AG61" s="158"/>
      <c r="AH61" s="151" t="s">
        <v>259</v>
      </c>
      <c r="AI61" s="158"/>
      <c r="AJ61" s="104" t="s">
        <v>269</v>
      </c>
    </row>
    <row r="62" spans="1:36" s="120" customFormat="1" ht="16.5" x14ac:dyDescent="0.35">
      <c r="A62" s="112" t="s">
        <v>542</v>
      </c>
      <c r="B62" s="112" t="s">
        <v>515</v>
      </c>
      <c r="C62" s="112" t="s">
        <v>516</v>
      </c>
      <c r="D62" s="113" t="s">
        <v>511</v>
      </c>
      <c r="E62" s="114" t="s">
        <v>512</v>
      </c>
      <c r="F62" s="109" t="s">
        <v>520</v>
      </c>
      <c r="G62" s="110" t="s">
        <v>521</v>
      </c>
      <c r="H62" s="110" t="s">
        <v>522</v>
      </c>
      <c r="I62" s="110" t="s">
        <v>523</v>
      </c>
      <c r="J62" s="110" t="s">
        <v>524</v>
      </c>
      <c r="K62" s="111" t="s">
        <v>525</v>
      </c>
      <c r="L62" s="115" t="s">
        <v>528</v>
      </c>
      <c r="M62" s="116" t="s">
        <v>527</v>
      </c>
      <c r="N62" s="117" t="s">
        <v>541</v>
      </c>
      <c r="O62" s="113" t="s">
        <v>513</v>
      </c>
      <c r="P62" s="114" t="s">
        <v>514</v>
      </c>
      <c r="Q62" s="109" t="s">
        <v>520</v>
      </c>
      <c r="R62" s="110" t="s">
        <v>521</v>
      </c>
      <c r="S62" s="110" t="s">
        <v>522</v>
      </c>
      <c r="T62" s="110" t="s">
        <v>523</v>
      </c>
      <c r="U62" s="110" t="s">
        <v>524</v>
      </c>
      <c r="V62" s="111" t="s">
        <v>525</v>
      </c>
      <c r="W62" s="115" t="s">
        <v>528</v>
      </c>
      <c r="X62" s="116" t="s">
        <v>527</v>
      </c>
      <c r="Y62" s="117" t="s">
        <v>541</v>
      </c>
      <c r="Z62" s="109" t="s">
        <v>538</v>
      </c>
      <c r="AA62" s="110" t="s">
        <v>539</v>
      </c>
      <c r="AB62" s="111" t="s">
        <v>536</v>
      </c>
      <c r="AC62" s="117" t="s">
        <v>541</v>
      </c>
      <c r="AD62" s="118" t="s">
        <v>475</v>
      </c>
      <c r="AE62" s="119" t="s">
        <v>540</v>
      </c>
      <c r="AF62" s="118" t="s">
        <v>475</v>
      </c>
      <c r="AG62" s="119" t="s">
        <v>540</v>
      </c>
      <c r="AH62" s="118" t="s">
        <v>475</v>
      </c>
      <c r="AI62" s="119" t="s">
        <v>540</v>
      </c>
      <c r="AJ62" s="117" t="s">
        <v>541</v>
      </c>
    </row>
    <row r="63" spans="1:36" s="4" customFormat="1" x14ac:dyDescent="0.35">
      <c r="A63" s="35">
        <v>-1</v>
      </c>
      <c r="B63" s="23">
        <v>-0.95059723122898809</v>
      </c>
      <c r="C63" s="23">
        <v>-0.52919843780062925</v>
      </c>
      <c r="D63" s="6">
        <f t="shared" ref="D63:D94" si="0">B63+$C$45*COS(RADIANS(A63))+$D$45*SIN(RADIANS(A63))</f>
        <v>-8.9166281924794042</v>
      </c>
      <c r="E63" s="6">
        <f t="shared" ref="E63:E94" si="1">C63-$C$45*SIN(RADIANS(A63))+$D$45*COS(RADIANS(A63))</f>
        <v>644.93008172689304</v>
      </c>
      <c r="F63" s="4">
        <f>D63-$C$20</f>
        <v>-12.216628192479405</v>
      </c>
      <c r="G63" s="4">
        <f>SQRT((D63-$C$20)^2+(E63-$C$21)^2)</f>
        <v>13.226869459145142</v>
      </c>
      <c r="H63" s="4">
        <f>E63-$C$21</f>
        <v>-5.0699182731069641</v>
      </c>
      <c r="I63" s="4">
        <f t="shared" ref="I63:I94" si="2">-(D63-$C$23)*SIN(RADIANS($C$25))+(E63-$C$24)*COS(RADIANS($C$25))</f>
        <v>621.60436067506021</v>
      </c>
      <c r="J63" s="4">
        <f t="shared" ref="J63:J94" si="3">$C$26-SQRT((D63-$C$43)^2+(E63-$D$43)^2)</f>
        <v>-618.35992107296147</v>
      </c>
      <c r="K63" s="4">
        <f>D63-$C$27</f>
        <v>152.08337180752059</v>
      </c>
      <c r="L63" s="4">
        <f>DEGREES(ATAN2(D63-$C$43,E63-$D$43))</f>
        <v>81.214365919002489</v>
      </c>
      <c r="M63" s="4">
        <f t="shared" ref="M63:M94" si="4">IF(D63&gt;=$C$20,IF(E63&lt;$C$21,1,2),IF(D63&gt;=$C$22,3,IF(L63&gt;=45+$C$25/2,6,IF(L63&lt;-90+$C$25,5,4))))</f>
        <v>3</v>
      </c>
      <c r="N63" s="4">
        <f t="array" aca="1" ref="N63" ca="1">INDIRECT(ADDRESS(ROW(N63),COLUMN(E63)+M63))</f>
        <v>-5.0699182731069641</v>
      </c>
      <c r="O63" s="6">
        <f t="shared" ref="O63:O94" si="5">B63+$C$46*COS(RADIANS(A63))+$D$46*SIN(RADIANS(A63))</f>
        <v>-8.9166281924794042</v>
      </c>
      <c r="P63" s="6">
        <f t="shared" ref="P63:P94" si="6">C63-$C$46*SIN(RADIANS(A63))+$D$46*COS(RADIANS(A63))</f>
        <v>644.93008172689304</v>
      </c>
      <c r="Q63" s="4">
        <f>O63-$C$20</f>
        <v>-12.216628192479405</v>
      </c>
      <c r="R63" s="4">
        <f>SQRT((O63-$C$20)^2+(P63-$C$21)^2)</f>
        <v>13.226869459145142</v>
      </c>
      <c r="S63" s="4">
        <f>P63-$C$21</f>
        <v>-5.0699182731069641</v>
      </c>
      <c r="T63" s="4">
        <f>-(O63-$C$23)*SIN(RADIANS($C$25))+(P63-$C$24)*COS(RADIANS($C$25))</f>
        <v>621.60436067506021</v>
      </c>
      <c r="U63" s="4">
        <f t="shared" ref="U63:U94" si="7">$C$26-SQRT((O63-$C$43)^2+(P63-$D$43)^2)</f>
        <v>-618.35992107296147</v>
      </c>
      <c r="V63" s="4">
        <f>O63-$C$27</f>
        <v>152.08337180752059</v>
      </c>
      <c r="W63" s="4">
        <f>DEGREES(ATAN2(O63-$C$43,P63-$D$43))</f>
        <v>81.214365919002489</v>
      </c>
      <c r="X63" s="4">
        <f>IF(O63&gt;=$C$20,IF(P63&lt;$C$21,1,2),IF(O63&gt;=$C$22,3,IF(W63&gt;=45+$C$25/2,6,IF(W63&lt;-90+$C$25,5,4))))</f>
        <v>3</v>
      </c>
      <c r="Y63" s="4">
        <f t="array" aca="1" ref="Y63" ca="1">INDIRECT(ADDRESS(ROW(Y63),COLUMN(P63)+X63))</f>
        <v>-5.0699182731069641</v>
      </c>
      <c r="Z63" s="4">
        <f t="shared" ref="Z63:Z94" si="8">($C$20-D63)*COS(-RADIANS(A63))+($C$21-E63)*SIN(-RADIANS(A63))</f>
        <v>12.303249815139196</v>
      </c>
      <c r="AA63" s="4">
        <f t="shared" ref="AA63:AA94" si="9">-($C$20-D63)*SIN(-RADIANS(A63))+($C$21-E63)*COS(-RADIANS(A63))</f>
        <v>4.8559365394889422</v>
      </c>
      <c r="AB63" s="4">
        <f>-AA63</f>
        <v>-4.8559365394889422</v>
      </c>
      <c r="AC63" s="4">
        <f ca="1">IF(AND(Z63&gt;0,Z63&lt;$C$12),MIN(N63,Y63,AB63),MIN(N63,Y63))</f>
        <v>-5.0699182731069641</v>
      </c>
      <c r="AD63" s="4">
        <f t="shared" ref="AD63:AD94" si="10">B63+$C$49*COS(RADIANS(A63))+$D$49*SIN(RADIANS(A63))</f>
        <v>-40.611800128937006</v>
      </c>
      <c r="AE63" s="4">
        <f t="shared" ref="AE63:AE94" si="11">C63-$C$49*SIN(RADIANS(A63))+$D$49*COS(RADIANS(A63))</f>
        <v>644.37684044283117</v>
      </c>
      <c r="AF63" s="4">
        <f t="shared" ref="AF63:AF94" si="12">B63+$C$48*COS(RADIANS(A63))+$D$48*SIN(RADIANS(A63))</f>
        <v>-8.9166281924794042</v>
      </c>
      <c r="AG63" s="4">
        <f t="shared" ref="AG63:AG94" si="13">C63-$C$48*SIN(RADIANS(A63))+$D$48*COS(RADIANS(A63))</f>
        <v>644.93008172689304</v>
      </c>
      <c r="AH63" s="4">
        <f t="shared" ref="AH63:AH94" si="14">B63+$C$47*COS(RADIANS(A63))+$D$47*SIN(RADIANS(A63))</f>
        <v>-8.9166281924794042</v>
      </c>
      <c r="AI63" s="4">
        <f t="shared" ref="AI63:AI94" si="15">C63-$C$47*SIN(RADIANS(A63))+$D$47*COS(RADIANS(A63))</f>
        <v>644.93008172689304</v>
      </c>
      <c r="AJ63" s="4">
        <f>MIN($D$36-AE63,$D$36-AG63,$D$36-AI63)</f>
        <v>5.0699182731069641</v>
      </c>
    </row>
    <row r="64" spans="1:36" s="4" customFormat="1" x14ac:dyDescent="0.35">
      <c r="A64" s="35">
        <v>-0.5</v>
      </c>
      <c r="B64" s="23">
        <v>-0.46803189174009807</v>
      </c>
      <c r="C64" s="23">
        <v>-0.27173452355351252</v>
      </c>
      <c r="D64" s="6">
        <f t="shared" si="0"/>
        <v>-2.8011362098287083</v>
      </c>
      <c r="E64" s="6">
        <f t="shared" si="1"/>
        <v>645.2324843815137</v>
      </c>
      <c r="F64" s="4">
        <f t="shared" ref="F64:F127" si="16">D64-$C$20</f>
        <v>-6.1011362098287076</v>
      </c>
      <c r="G64" s="4">
        <f t="shared" ref="G64:G127" si="17">SQRT((D64-$C$20)^2+(E64-$C$21)^2)</f>
        <v>7.7429366666268047</v>
      </c>
      <c r="H64" s="4">
        <f t="shared" ref="H64:H127" si="18">E64-$C$21</f>
        <v>-4.7675156184862999</v>
      </c>
      <c r="I64" s="4">
        <f t="shared" si="2"/>
        <v>625.76697702180206</v>
      </c>
      <c r="J64" s="4">
        <f t="shared" si="3"/>
        <v>-619.61970338059484</v>
      </c>
      <c r="K64" s="4">
        <f t="shared" ref="K64:K127" si="19">D64-$C$27</f>
        <v>158.19886379017129</v>
      </c>
      <c r="L64" s="4">
        <f t="shared" ref="L64:L127" si="20">DEGREES(ATAN2(D64-$C$43,E64-$D$43))</f>
        <v>80.701180862888833</v>
      </c>
      <c r="M64" s="4">
        <f t="shared" si="4"/>
        <v>3</v>
      </c>
      <c r="N64" s="4">
        <f t="array" aca="1" ref="N64" ca="1">INDIRECT(ADDRESS(ROW(N64),COLUMN(E64)+M64))</f>
        <v>-4.7675156184862999</v>
      </c>
      <c r="O64" s="6">
        <f t="shared" si="5"/>
        <v>-2.8011362098287083</v>
      </c>
      <c r="P64" s="6">
        <f t="shared" si="6"/>
        <v>645.2324843815137</v>
      </c>
      <c r="Q64" s="4">
        <f t="shared" ref="Q64:Q127" si="21">O64-$C$20</f>
        <v>-6.1011362098287076</v>
      </c>
      <c r="R64" s="4">
        <f t="shared" ref="R64:R127" si="22">SQRT((O64-$C$20)^2+(P64-$C$21)^2)</f>
        <v>7.7429366666268047</v>
      </c>
      <c r="S64" s="4">
        <f t="shared" ref="S64:S127" si="23">P64-$C$21</f>
        <v>-4.7675156184862999</v>
      </c>
      <c r="T64" s="4">
        <f t="shared" ref="T64:T127" si="24">-(O64-$C$23)*SIN(RADIANS($C$25))+(P64-$C$24)*COS(RADIANS($C$25))</f>
        <v>625.76697702180206</v>
      </c>
      <c r="U64" s="4">
        <f t="shared" si="7"/>
        <v>-619.61970338059484</v>
      </c>
      <c r="V64" s="4">
        <f t="shared" ref="V64:V127" si="25">O64-$C$27</f>
        <v>158.19886379017129</v>
      </c>
      <c r="W64" s="4">
        <f t="shared" ref="W64:W127" si="26">DEGREES(ATAN2(O64-$C$43,P64-$D$43))</f>
        <v>80.701180862888833</v>
      </c>
      <c r="X64" s="4">
        <f t="shared" ref="X64:X127" si="27">IF(O64&gt;=$C$20,IF(P64&lt;$C$21,1,2),IF(O64&gt;=$C$22,3,IF(W64&gt;=45+$C$25/2,6,IF(W64&lt;-90+$C$25,5,4))))</f>
        <v>3</v>
      </c>
      <c r="Y64" s="4">
        <f t="array" aca="1" ref="Y64" ca="1">INDIRECT(ADDRESS(ROW(Y64),COLUMN(P64)+X64))</f>
        <v>-4.7675156184862999</v>
      </c>
      <c r="Z64" s="4">
        <f t="shared" si="8"/>
        <v>6.1425077915405364</v>
      </c>
      <c r="AA64" s="4">
        <f t="shared" si="9"/>
        <v>4.7140923043845477</v>
      </c>
      <c r="AB64" s="4">
        <f t="shared" ref="AB64:AB127" si="28">-AA64</f>
        <v>-4.7140923043845477</v>
      </c>
      <c r="AC64" s="4">
        <f t="shared" ref="AC64:AC127" ca="1" si="29">IF(AND(Z64&gt;0,Z64&lt;$C$12),MIN(N64,Y64,AB64),MIN(N64,Y64))</f>
        <v>-4.7675156184862999</v>
      </c>
      <c r="AD64" s="4">
        <f t="shared" si="10"/>
        <v>-34.499929170962936</v>
      </c>
      <c r="AE64" s="4">
        <f t="shared" si="11"/>
        <v>644.95585320621524</v>
      </c>
      <c r="AF64" s="4">
        <f t="shared" si="12"/>
        <v>-2.8011362098287083</v>
      </c>
      <c r="AG64" s="4">
        <f t="shared" si="13"/>
        <v>645.2324843815137</v>
      </c>
      <c r="AH64" s="4">
        <f t="shared" si="14"/>
        <v>-2.8011362098287083</v>
      </c>
      <c r="AI64" s="4">
        <f t="shared" si="15"/>
        <v>645.2324843815137</v>
      </c>
      <c r="AJ64" s="4">
        <f t="shared" ref="AJ64:AJ127" si="30">MIN($D$36-AE64,$D$36-AG64,$D$36-AI64)</f>
        <v>4.7675156184862999</v>
      </c>
    </row>
    <row r="65" spans="1:36" s="4" customFormat="1" x14ac:dyDescent="0.35">
      <c r="A65" s="35">
        <v>0</v>
      </c>
      <c r="B65" s="23">
        <v>1.9155164982223027E-3</v>
      </c>
      <c r="C65" s="23">
        <v>2.4225692024768819E-3</v>
      </c>
      <c r="D65" s="6">
        <f t="shared" si="0"/>
        <v>3.3019155164982221</v>
      </c>
      <c r="E65" s="6">
        <f t="shared" si="1"/>
        <v>645.50242256920251</v>
      </c>
      <c r="F65" s="4">
        <f t="shared" si="16"/>
        <v>1.9155164982223027E-3</v>
      </c>
      <c r="G65" s="4">
        <f t="shared" si="17"/>
        <v>4.4975778387063432</v>
      </c>
      <c r="H65" s="4">
        <f t="shared" si="18"/>
        <v>-4.4975774307974916</v>
      </c>
      <c r="I65" s="4">
        <f t="shared" si="2"/>
        <v>629.89672770142568</v>
      </c>
      <c r="J65" s="4">
        <f t="shared" si="3"/>
        <v>-620.89889148605425</v>
      </c>
      <c r="K65" s="4">
        <f t="shared" si="19"/>
        <v>164.30191551649821</v>
      </c>
      <c r="L65" s="4">
        <f t="shared" si="20"/>
        <v>80.190538458586303</v>
      </c>
      <c r="M65" s="4">
        <f t="shared" si="4"/>
        <v>1</v>
      </c>
      <c r="N65" s="4">
        <f t="array" aca="1" ref="N65" ca="1">INDIRECT(ADDRESS(ROW(N65),COLUMN(E65)+M65))</f>
        <v>1.9155164982223027E-3</v>
      </c>
      <c r="O65" s="6">
        <f t="shared" si="5"/>
        <v>3.3019155164982221</v>
      </c>
      <c r="P65" s="6">
        <f t="shared" si="6"/>
        <v>645.50242256920251</v>
      </c>
      <c r="Q65" s="4">
        <f t="shared" si="21"/>
        <v>1.9155164982223027E-3</v>
      </c>
      <c r="R65" s="4">
        <f t="shared" si="22"/>
        <v>4.4975778387063432</v>
      </c>
      <c r="S65" s="4">
        <f t="shared" si="23"/>
        <v>-4.4975774307974916</v>
      </c>
      <c r="T65" s="4">
        <f t="shared" si="24"/>
        <v>629.89672770142568</v>
      </c>
      <c r="U65" s="4">
        <f t="shared" si="7"/>
        <v>-620.89889148605425</v>
      </c>
      <c r="V65" s="4">
        <f t="shared" si="25"/>
        <v>164.30191551649821</v>
      </c>
      <c r="W65" s="4">
        <f t="shared" si="26"/>
        <v>80.190538458586303</v>
      </c>
      <c r="X65" s="4">
        <f t="shared" si="27"/>
        <v>1</v>
      </c>
      <c r="Y65" s="4">
        <f t="array" aca="1" ref="Y65" ca="1">INDIRECT(ADDRESS(ROW(Y65),COLUMN(P65)+X65))</f>
        <v>1.9155164982223027E-3</v>
      </c>
      <c r="Z65" s="4">
        <f t="shared" si="8"/>
        <v>-1.9155164982223027E-3</v>
      </c>
      <c r="AA65" s="4">
        <f t="shared" si="9"/>
        <v>4.4975774307974916</v>
      </c>
      <c r="AB65" s="4">
        <f t="shared" si="28"/>
        <v>-4.4975774307974916</v>
      </c>
      <c r="AC65" s="4">
        <f t="shared" ca="1" si="29"/>
        <v>1.9155164982223027E-3</v>
      </c>
      <c r="AD65" s="4">
        <f t="shared" si="10"/>
        <v>-28.398084483501776</v>
      </c>
      <c r="AE65" s="4">
        <f t="shared" si="11"/>
        <v>645.50242256920251</v>
      </c>
      <c r="AF65" s="4">
        <f t="shared" si="12"/>
        <v>3.3019155164982221</v>
      </c>
      <c r="AG65" s="4">
        <f t="shared" si="13"/>
        <v>645.50242256920251</v>
      </c>
      <c r="AH65" s="4">
        <f t="shared" si="14"/>
        <v>3.3019155164982221</v>
      </c>
      <c r="AI65" s="4">
        <f t="shared" si="15"/>
        <v>645.50242256920251</v>
      </c>
      <c r="AJ65" s="4">
        <f t="shared" si="30"/>
        <v>4.4975774307974916</v>
      </c>
    </row>
    <row r="66" spans="1:36" s="4" customFormat="1" x14ac:dyDescent="0.35">
      <c r="A66" s="35">
        <v>0.5</v>
      </c>
      <c r="B66" s="23">
        <v>0.45783321012781047</v>
      </c>
      <c r="C66" s="23">
        <v>0.29218056540617299</v>
      </c>
      <c r="D66" s="6">
        <f t="shared" si="0"/>
        <v>9.3906862204399513</v>
      </c>
      <c r="E66" s="6">
        <f t="shared" si="1"/>
        <v>645.73880433618422</v>
      </c>
      <c r="F66" s="4">
        <f t="shared" si="16"/>
        <v>6.0906862204399514</v>
      </c>
      <c r="G66" s="4">
        <f t="shared" si="17"/>
        <v>7.4333200604561309</v>
      </c>
      <c r="H66" s="4">
        <f t="shared" si="18"/>
        <v>-4.2611956638157835</v>
      </c>
      <c r="I66" s="4">
        <f t="shared" si="2"/>
        <v>633.99159300719282</v>
      </c>
      <c r="J66" s="4">
        <f t="shared" si="3"/>
        <v>-622.19559266261012</v>
      </c>
      <c r="K66" s="4">
        <f t="shared" si="19"/>
        <v>170.39068622043996</v>
      </c>
      <c r="L66" s="4">
        <f t="shared" si="20"/>
        <v>79.682565108562116</v>
      </c>
      <c r="M66" s="4">
        <f t="shared" si="4"/>
        <v>1</v>
      </c>
      <c r="N66" s="4">
        <f t="array" aca="1" ref="N66" ca="1">INDIRECT(ADDRESS(ROW(N66),COLUMN(E66)+M66))</f>
        <v>6.0906862204399514</v>
      </c>
      <c r="O66" s="6">
        <f t="shared" si="5"/>
        <v>9.3906862204399513</v>
      </c>
      <c r="P66" s="6">
        <f t="shared" si="6"/>
        <v>645.73880433618422</v>
      </c>
      <c r="Q66" s="4">
        <f t="shared" si="21"/>
        <v>6.0906862204399514</v>
      </c>
      <c r="R66" s="4">
        <f t="shared" si="22"/>
        <v>7.4333200604561309</v>
      </c>
      <c r="S66" s="4">
        <f t="shared" si="23"/>
        <v>-4.2611956638157835</v>
      </c>
      <c r="T66" s="4">
        <f t="shared" si="24"/>
        <v>633.99159300719282</v>
      </c>
      <c r="U66" s="4">
        <f t="shared" si="7"/>
        <v>-622.19559266261012</v>
      </c>
      <c r="V66" s="4">
        <f t="shared" si="25"/>
        <v>170.39068622043996</v>
      </c>
      <c r="W66" s="4">
        <f t="shared" si="26"/>
        <v>79.682565108562116</v>
      </c>
      <c r="X66" s="4">
        <f t="shared" si="27"/>
        <v>1</v>
      </c>
      <c r="Y66" s="4">
        <f t="array" aca="1" ref="Y66" ca="1">INDIRECT(ADDRESS(ROW(Y66),COLUMN(P66)+X66))</f>
        <v>6.0906862204399514</v>
      </c>
      <c r="Z66" s="4">
        <f t="shared" si="8"/>
        <v>-6.1276397809973888</v>
      </c>
      <c r="AA66" s="4">
        <f t="shared" si="9"/>
        <v>4.2078828210298127</v>
      </c>
      <c r="AB66" s="4">
        <f t="shared" si="28"/>
        <v>-4.2078828210298127</v>
      </c>
      <c r="AC66" s="4">
        <f t="shared" ca="1" si="29"/>
        <v>6.0906862204399514</v>
      </c>
      <c r="AD66" s="4">
        <f t="shared" si="10"/>
        <v>-22.308106740694278</v>
      </c>
      <c r="AE66" s="4">
        <f t="shared" si="11"/>
        <v>646.01543551148256</v>
      </c>
      <c r="AF66" s="4">
        <f t="shared" si="12"/>
        <v>9.3906862204399513</v>
      </c>
      <c r="AG66" s="4">
        <f t="shared" si="13"/>
        <v>645.73880433618422</v>
      </c>
      <c r="AH66" s="4">
        <f t="shared" si="14"/>
        <v>9.3906862204399513</v>
      </c>
      <c r="AI66" s="4">
        <f t="shared" si="15"/>
        <v>645.73880433618422</v>
      </c>
      <c r="AJ66" s="4">
        <f t="shared" si="30"/>
        <v>3.9845644885174352</v>
      </c>
    </row>
    <row r="67" spans="1:36" s="4" customFormat="1" x14ac:dyDescent="0.35">
      <c r="A67" s="35">
        <v>1</v>
      </c>
      <c r="B67" s="23">
        <v>0.89838995658222309</v>
      </c>
      <c r="C67" s="23">
        <v>0.5963397856246001</v>
      </c>
      <c r="D67" s="6">
        <f t="shared" si="0"/>
        <v>15.463415705864822</v>
      </c>
      <c r="E67" s="6">
        <f t="shared" si="1"/>
        <v>645.94043406783214</v>
      </c>
      <c r="F67" s="4">
        <f t="shared" si="16"/>
        <v>12.163415705864821</v>
      </c>
      <c r="G67" s="4">
        <f t="shared" si="17"/>
        <v>12.822977703766659</v>
      </c>
      <c r="H67" s="4">
        <f t="shared" si="18"/>
        <v>-4.0595659321678568</v>
      </c>
      <c r="I67" s="4">
        <f t="shared" si="2"/>
        <v>638.04952561289849</v>
      </c>
      <c r="J67" s="4">
        <f t="shared" si="3"/>
        <v>-623.50777824747342</v>
      </c>
      <c r="K67" s="4">
        <f t="shared" si="19"/>
        <v>176.46341570586483</v>
      </c>
      <c r="L67" s="4">
        <f t="shared" si="20"/>
        <v>79.177372597171768</v>
      </c>
      <c r="M67" s="4">
        <f t="shared" si="4"/>
        <v>1</v>
      </c>
      <c r="N67" s="4">
        <f t="array" aca="1" ref="N67" ca="1">INDIRECT(ADDRESS(ROW(N67),COLUMN(E67)+M67))</f>
        <v>12.163415705864821</v>
      </c>
      <c r="O67" s="6">
        <f t="shared" si="5"/>
        <v>15.463415705864822</v>
      </c>
      <c r="P67" s="6">
        <f t="shared" si="6"/>
        <v>645.94043406783214</v>
      </c>
      <c r="Q67" s="4">
        <f t="shared" si="21"/>
        <v>12.163415705864821</v>
      </c>
      <c r="R67" s="4">
        <f t="shared" si="22"/>
        <v>12.822977703766659</v>
      </c>
      <c r="S67" s="4">
        <f t="shared" si="23"/>
        <v>-4.0595659321678568</v>
      </c>
      <c r="T67" s="4">
        <f t="shared" si="24"/>
        <v>638.04952561289849</v>
      </c>
      <c r="U67" s="4">
        <f t="shared" si="7"/>
        <v>-623.50777824747342</v>
      </c>
      <c r="V67" s="4">
        <f t="shared" si="25"/>
        <v>176.46341570586483</v>
      </c>
      <c r="W67" s="4">
        <f t="shared" si="26"/>
        <v>79.177372597171768</v>
      </c>
      <c r="X67" s="4">
        <f t="shared" si="27"/>
        <v>1</v>
      </c>
      <c r="Y67" s="4">
        <f t="array" aca="1" ref="Y67" ca="1">INDIRECT(ADDRESS(ROW(Y67),COLUMN(P67)+X67))</f>
        <v>12.163415705864821</v>
      </c>
      <c r="Z67" s="4">
        <f t="shared" si="8"/>
        <v>-12.232412353345135</v>
      </c>
      <c r="AA67" s="4">
        <f t="shared" si="9"/>
        <v>3.8466667660490481</v>
      </c>
      <c r="AB67" s="4">
        <f t="shared" si="28"/>
        <v>-3.8466667660490481</v>
      </c>
      <c r="AC67" s="4">
        <f t="shared" ca="1" si="29"/>
        <v>12.163415705864821</v>
      </c>
      <c r="AD67" s="4">
        <f t="shared" si="10"/>
        <v>-16.231756230592783</v>
      </c>
      <c r="AE67" s="4">
        <f t="shared" si="11"/>
        <v>646.49367535189401</v>
      </c>
      <c r="AF67" s="4">
        <f t="shared" si="12"/>
        <v>15.463415705864822</v>
      </c>
      <c r="AG67" s="4">
        <f t="shared" si="13"/>
        <v>645.94043406783214</v>
      </c>
      <c r="AH67" s="4">
        <f t="shared" si="14"/>
        <v>15.463415705864822</v>
      </c>
      <c r="AI67" s="4">
        <f t="shared" si="15"/>
        <v>645.94043406783214</v>
      </c>
      <c r="AJ67" s="4">
        <f t="shared" si="30"/>
        <v>3.5063246481059878</v>
      </c>
    </row>
    <row r="68" spans="1:36" x14ac:dyDescent="0.35">
      <c r="A68" s="35">
        <v>1.5</v>
      </c>
      <c r="B68" s="23">
        <v>1.3223495194050032</v>
      </c>
      <c r="C68" s="23">
        <v>0.91360580041870443</v>
      </c>
      <c r="D68" s="6">
        <f t="shared" si="0"/>
        <v>21.518438824556462</v>
      </c>
      <c r="E68" s="6">
        <f t="shared" si="1"/>
        <v>646.106025142725</v>
      </c>
      <c r="F68" s="4">
        <f t="shared" si="16"/>
        <v>18.218438824556461</v>
      </c>
      <c r="G68" s="4">
        <f t="shared" si="17"/>
        <v>18.629937020644917</v>
      </c>
      <c r="H68" s="4">
        <f t="shared" si="18"/>
        <v>-3.8939748572749977</v>
      </c>
      <c r="I68" s="4">
        <f t="shared" si="2"/>
        <v>642.06846957271068</v>
      </c>
      <c r="J68" s="4">
        <f t="shared" si="3"/>
        <v>-624.833305146155</v>
      </c>
      <c r="K68" s="4">
        <f t="shared" si="19"/>
        <v>182.51843882455645</v>
      </c>
      <c r="L68" s="4">
        <f t="shared" si="20"/>
        <v>78.675056867317068</v>
      </c>
      <c r="M68" s="4">
        <f t="shared" si="4"/>
        <v>1</v>
      </c>
      <c r="N68" s="4">
        <f t="array" aca="1" ref="N68" ca="1">INDIRECT(ADDRESS(ROW(N68),COLUMN(E68)+M68))</f>
        <v>18.218438824556461</v>
      </c>
      <c r="O68" s="6">
        <f t="shared" si="5"/>
        <v>21.518438824556462</v>
      </c>
      <c r="P68" s="6">
        <f t="shared" si="6"/>
        <v>646.106025142725</v>
      </c>
      <c r="Q68" s="4">
        <f t="shared" si="21"/>
        <v>18.218438824556461</v>
      </c>
      <c r="R68" s="4">
        <f t="shared" si="22"/>
        <v>18.629937020644917</v>
      </c>
      <c r="S68" s="4">
        <f t="shared" si="23"/>
        <v>-3.8939748572749977</v>
      </c>
      <c r="T68" s="4">
        <f t="shared" si="24"/>
        <v>642.06846957271068</v>
      </c>
      <c r="U68" s="4">
        <f t="shared" si="7"/>
        <v>-624.833305146155</v>
      </c>
      <c r="V68" s="4">
        <f t="shared" si="25"/>
        <v>182.51843882455645</v>
      </c>
      <c r="W68" s="4">
        <f t="shared" si="26"/>
        <v>78.675056867317068</v>
      </c>
      <c r="X68" s="4">
        <f t="shared" si="27"/>
        <v>1</v>
      </c>
      <c r="Y68" s="4">
        <f t="array" aca="1" ref="Y68" ca="1">INDIRECT(ADDRESS(ROW(Y68),COLUMN(P68)+X68))</f>
        <v>18.218438824556461</v>
      </c>
      <c r="Z68" s="4">
        <f t="shared" si="8"/>
        <v>-18.314128199137993</v>
      </c>
      <c r="AA68" s="4">
        <f t="shared" si="9"/>
        <v>3.4157373579850376</v>
      </c>
      <c r="AB68" s="4">
        <f t="shared" si="28"/>
        <v>-3.4157373579850376</v>
      </c>
      <c r="AC68" s="4">
        <f t="shared" ca="1" si="29"/>
        <v>18.218438824556461</v>
      </c>
      <c r="AD68" s="4">
        <f t="shared" si="10"/>
        <v>-10.170698377168705</v>
      </c>
      <c r="AE68" s="4">
        <f t="shared" si="11"/>
        <v>646.93583440408452</v>
      </c>
      <c r="AF68" s="4">
        <f t="shared" si="12"/>
        <v>21.518438824556462</v>
      </c>
      <c r="AG68" s="4">
        <f t="shared" si="13"/>
        <v>646.106025142725</v>
      </c>
      <c r="AH68" s="4">
        <f t="shared" si="14"/>
        <v>21.518438824556462</v>
      </c>
      <c r="AI68" s="4">
        <f t="shared" si="15"/>
        <v>646.106025142725</v>
      </c>
      <c r="AJ68" s="4">
        <f t="shared" si="30"/>
        <v>3.0641655959154832</v>
      </c>
    </row>
    <row r="69" spans="1:36" x14ac:dyDescent="0.35">
      <c r="A69" s="35">
        <v>2</v>
      </c>
      <c r="B69" s="23">
        <v>1.728583339984177</v>
      </c>
      <c r="C69" s="23">
        <v>1.2426038161309327</v>
      </c>
      <c r="D69" s="6">
        <f t="shared" si="0"/>
        <v>27.554198190611569</v>
      </c>
      <c r="E69" s="6">
        <f t="shared" si="1"/>
        <v>646.23421431783902</v>
      </c>
      <c r="F69" s="4">
        <f t="shared" si="16"/>
        <v>24.254198190611568</v>
      </c>
      <c r="G69" s="4">
        <f t="shared" si="17"/>
        <v>24.544801316642065</v>
      </c>
      <c r="H69" s="4">
        <f t="shared" si="18"/>
        <v>-3.7657856821609812</v>
      </c>
      <c r="I69" s="4">
        <f t="shared" si="2"/>
        <v>646.0463795135247</v>
      </c>
      <c r="J69" s="4">
        <f t="shared" si="3"/>
        <v>-626.16993930428066</v>
      </c>
      <c r="K69" s="4">
        <f t="shared" si="19"/>
        <v>188.55419819061157</v>
      </c>
      <c r="L69" s="4">
        <f t="shared" si="20"/>
        <v>78.175697086907022</v>
      </c>
      <c r="M69" s="4">
        <f t="shared" si="4"/>
        <v>1</v>
      </c>
      <c r="N69" s="4">
        <f t="array" aca="1" ref="N69" ca="1">INDIRECT(ADDRESS(ROW(N69),COLUMN(E69)+M69))</f>
        <v>24.254198190611568</v>
      </c>
      <c r="O69" s="6">
        <f t="shared" si="5"/>
        <v>27.554198190611569</v>
      </c>
      <c r="P69" s="6">
        <f t="shared" si="6"/>
        <v>646.23421431783902</v>
      </c>
      <c r="Q69" s="4">
        <f t="shared" si="21"/>
        <v>24.254198190611568</v>
      </c>
      <c r="R69" s="4">
        <f t="shared" si="22"/>
        <v>24.544801316642065</v>
      </c>
      <c r="S69" s="4">
        <f t="shared" si="23"/>
        <v>-3.7657856821609812</v>
      </c>
      <c r="T69" s="4">
        <f t="shared" si="24"/>
        <v>646.0463795135247</v>
      </c>
      <c r="U69" s="4">
        <f t="shared" si="7"/>
        <v>-626.16993930428066</v>
      </c>
      <c r="V69" s="4">
        <f t="shared" si="25"/>
        <v>188.55419819061157</v>
      </c>
      <c r="W69" s="4">
        <f t="shared" si="26"/>
        <v>78.175697086907022</v>
      </c>
      <c r="X69" s="4">
        <f t="shared" si="27"/>
        <v>1</v>
      </c>
      <c r="Y69" s="4">
        <f t="array" aca="1" ref="Y69" ca="1">INDIRECT(ADDRESS(ROW(Y69),COLUMN(P69)+X69))</f>
        <v>24.254198190611568</v>
      </c>
      <c r="Z69" s="4">
        <f t="shared" si="8"/>
        <v>-24.370847213397255</v>
      </c>
      <c r="AA69" s="4">
        <f t="shared" si="9"/>
        <v>2.9170323574964794</v>
      </c>
      <c r="AB69" s="4">
        <f t="shared" si="28"/>
        <v>-2.9170323574964794</v>
      </c>
      <c r="AC69" s="4">
        <f t="shared" ca="1" si="29"/>
        <v>24.254198190611568</v>
      </c>
      <c r="AD69" s="4">
        <f t="shared" si="10"/>
        <v>-4.1264910258937668</v>
      </c>
      <c r="AE69" s="4">
        <f t="shared" si="11"/>
        <v>647.34052836330829</v>
      </c>
      <c r="AF69" s="4">
        <f t="shared" si="12"/>
        <v>27.554198190611569</v>
      </c>
      <c r="AG69" s="4">
        <f t="shared" si="13"/>
        <v>646.23421431783902</v>
      </c>
      <c r="AH69" s="4">
        <f t="shared" si="14"/>
        <v>27.554198190611569</v>
      </c>
      <c r="AI69" s="4">
        <f t="shared" si="15"/>
        <v>646.23421431783902</v>
      </c>
      <c r="AJ69" s="4">
        <f t="shared" si="30"/>
        <v>2.6594716366917055</v>
      </c>
    </row>
    <row r="70" spans="1:36" x14ac:dyDescent="0.35">
      <c r="A70" s="35">
        <v>2.5</v>
      </c>
      <c r="B70" s="23">
        <v>2.1160811513003521</v>
      </c>
      <c r="C70" s="23">
        <v>1.581894420933651</v>
      </c>
      <c r="D70" s="6">
        <f t="shared" si="0"/>
        <v>33.569254826844869</v>
      </c>
      <c r="E70" s="6">
        <f t="shared" si="1"/>
        <v>646.32357747371725</v>
      </c>
      <c r="F70" s="4">
        <f t="shared" si="16"/>
        <v>30.269254826844868</v>
      </c>
      <c r="G70" s="4">
        <f t="shared" si="17"/>
        <v>30.491701663964747</v>
      </c>
      <c r="H70" s="4">
        <f t="shared" si="18"/>
        <v>-3.6764225262827495</v>
      </c>
      <c r="I70" s="4">
        <f t="shared" si="2"/>
        <v>649.98123953983827</v>
      </c>
      <c r="J70" s="4">
        <f t="shared" si="3"/>
        <v>-627.51538053834349</v>
      </c>
      <c r="K70" s="4">
        <f t="shared" si="19"/>
        <v>194.56925482684488</v>
      </c>
      <c r="L70" s="4">
        <f t="shared" si="20"/>
        <v>77.679355025464218</v>
      </c>
      <c r="M70" s="4">
        <f t="shared" si="4"/>
        <v>1</v>
      </c>
      <c r="N70" s="4">
        <f t="array" aca="1" ref="N70" ca="1">INDIRECT(ADDRESS(ROW(N70),COLUMN(E70)+M70))</f>
        <v>30.269254826844868</v>
      </c>
      <c r="O70" s="6">
        <f t="shared" si="5"/>
        <v>33.569254826844869</v>
      </c>
      <c r="P70" s="6">
        <f t="shared" si="6"/>
        <v>646.32357747371725</v>
      </c>
      <c r="Q70" s="4">
        <f t="shared" si="21"/>
        <v>30.269254826844868</v>
      </c>
      <c r="R70" s="4">
        <f t="shared" si="22"/>
        <v>30.491701663964747</v>
      </c>
      <c r="S70" s="4">
        <f t="shared" si="23"/>
        <v>-3.6764225262827495</v>
      </c>
      <c r="T70" s="4">
        <f t="shared" si="24"/>
        <v>649.98123953983827</v>
      </c>
      <c r="U70" s="4">
        <f t="shared" si="7"/>
        <v>-627.51538053834349</v>
      </c>
      <c r="V70" s="4">
        <f t="shared" si="25"/>
        <v>194.56925482684488</v>
      </c>
      <c r="W70" s="4">
        <f t="shared" si="26"/>
        <v>77.679355025464218</v>
      </c>
      <c r="X70" s="4">
        <f t="shared" si="27"/>
        <v>1</v>
      </c>
      <c r="Y70" s="4">
        <f t="array" aca="1" ref="Y70" ca="1">INDIRECT(ADDRESS(ROW(Y70),COLUMN(P70)+X70))</f>
        <v>30.269254826844868</v>
      </c>
      <c r="Z70" s="4">
        <f t="shared" si="8"/>
        <v>-30.400808501660002</v>
      </c>
      <c r="AA70" s="4">
        <f t="shared" si="9"/>
        <v>2.3525970351140488</v>
      </c>
      <c r="AB70" s="4">
        <f t="shared" si="28"/>
        <v>-2.3525970351140488</v>
      </c>
      <c r="AC70" s="4">
        <f t="shared" ca="1" si="29"/>
        <v>30.269254826844868</v>
      </c>
      <c r="AD70" s="4">
        <f t="shared" si="10"/>
        <v>1.8994262026999813</v>
      </c>
      <c r="AE70" s="4">
        <f t="shared" si="11"/>
        <v>647.70631205319842</v>
      </c>
      <c r="AF70" s="4">
        <f t="shared" si="12"/>
        <v>33.569254826844869</v>
      </c>
      <c r="AG70" s="4">
        <f t="shared" si="13"/>
        <v>646.32357747371725</v>
      </c>
      <c r="AH70" s="4">
        <f t="shared" si="14"/>
        <v>33.569254826844869</v>
      </c>
      <c r="AI70" s="4">
        <f t="shared" si="15"/>
        <v>646.32357747371725</v>
      </c>
      <c r="AJ70" s="4">
        <f t="shared" si="30"/>
        <v>2.2936879468015832</v>
      </c>
    </row>
    <row r="71" spans="1:36" x14ac:dyDescent="0.35">
      <c r="A71" s="35">
        <v>3</v>
      </c>
      <c r="B71" s="23">
        <v>2.4839592954098388</v>
      </c>
      <c r="C71" s="23">
        <v>1.9299902762751291</v>
      </c>
      <c r="D71" s="6">
        <f t="shared" si="0"/>
        <v>39.562296514920178</v>
      </c>
      <c r="E71" s="6">
        <f t="shared" si="1"/>
        <v>646.3726463047509</v>
      </c>
      <c r="F71" s="4">
        <f t="shared" si="16"/>
        <v>36.26229651492018</v>
      </c>
      <c r="G71" s="4">
        <f t="shared" si="17"/>
        <v>36.443268834812685</v>
      </c>
      <c r="H71" s="4">
        <f t="shared" si="18"/>
        <v>-3.6273536952490986</v>
      </c>
      <c r="I71" s="4">
        <f t="shared" si="2"/>
        <v>653.87108138661165</v>
      </c>
      <c r="J71" s="4">
        <f t="shared" si="3"/>
        <v>-628.86728807838222</v>
      </c>
      <c r="K71" s="4">
        <f t="shared" si="19"/>
        <v>200.56229651492018</v>
      </c>
      <c r="L71" s="4">
        <f t="shared" si="20"/>
        <v>77.186074750039026</v>
      </c>
      <c r="M71" s="4">
        <f t="shared" si="4"/>
        <v>1</v>
      </c>
      <c r="N71" s="4">
        <f t="array" aca="1" ref="N71" ca="1">INDIRECT(ADDRESS(ROW(N71),COLUMN(E71)+M71))</f>
        <v>36.26229651492018</v>
      </c>
      <c r="O71" s="6">
        <f t="shared" si="5"/>
        <v>39.562296514920178</v>
      </c>
      <c r="P71" s="6">
        <f t="shared" si="6"/>
        <v>646.3726463047509</v>
      </c>
      <c r="Q71" s="4">
        <f t="shared" si="21"/>
        <v>36.26229651492018</v>
      </c>
      <c r="R71" s="4">
        <f t="shared" si="22"/>
        <v>36.443268834812685</v>
      </c>
      <c r="S71" s="4">
        <f t="shared" si="23"/>
        <v>-3.6273536952490986</v>
      </c>
      <c r="T71" s="4">
        <f t="shared" si="24"/>
        <v>653.87108138661165</v>
      </c>
      <c r="U71" s="4">
        <f t="shared" si="7"/>
        <v>-628.86728807838222</v>
      </c>
      <c r="V71" s="4">
        <f t="shared" si="25"/>
        <v>200.56229651492018</v>
      </c>
      <c r="W71" s="4">
        <f t="shared" si="26"/>
        <v>77.186074750039026</v>
      </c>
      <c r="X71" s="4">
        <f t="shared" si="27"/>
        <v>1</v>
      </c>
      <c r="Y71" s="4">
        <f t="array" aca="1" ref="Y71" ca="1">INDIRECT(ADDRESS(ROW(Y71),COLUMN(P71)+X71))</f>
        <v>36.26229651492018</v>
      </c>
      <c r="Z71" s="4">
        <f t="shared" si="8"/>
        <v>-36.402441322099385</v>
      </c>
      <c r="AA71" s="4">
        <f t="shared" si="9"/>
        <v>1.7245605694033743</v>
      </c>
      <c r="AB71" s="4">
        <f t="shared" si="28"/>
        <v>-1.7245605694033743</v>
      </c>
      <c r="AC71" s="4">
        <f t="shared" ca="1" si="29"/>
        <v>36.26229651492018</v>
      </c>
      <c r="AD71" s="4">
        <f t="shared" si="10"/>
        <v>7.9057402632001867</v>
      </c>
      <c r="AE71" s="4">
        <f t="shared" si="11"/>
        <v>648.03169611765225</v>
      </c>
      <c r="AF71" s="4">
        <f t="shared" si="12"/>
        <v>39.562296514920178</v>
      </c>
      <c r="AG71" s="4">
        <f t="shared" si="13"/>
        <v>646.3726463047509</v>
      </c>
      <c r="AH71" s="4">
        <f t="shared" si="14"/>
        <v>39.562296514920178</v>
      </c>
      <c r="AI71" s="4">
        <f t="shared" si="15"/>
        <v>646.3726463047509</v>
      </c>
      <c r="AJ71" s="4">
        <f t="shared" si="30"/>
        <v>1.9683038823477546</v>
      </c>
    </row>
    <row r="72" spans="1:36" x14ac:dyDescent="0.35">
      <c r="A72" s="35">
        <v>3.5</v>
      </c>
      <c r="B72" s="23">
        <v>2.8314666010230809</v>
      </c>
      <c r="C72" s="23">
        <v>2.2853733145665975</v>
      </c>
      <c r="D72" s="6">
        <f t="shared" si="0"/>
        <v>45.532143705565353</v>
      </c>
      <c r="E72" s="6">
        <f t="shared" si="1"/>
        <v>646.37992551541663</v>
      </c>
      <c r="F72" s="4">
        <f t="shared" si="16"/>
        <v>42.232143705565356</v>
      </c>
      <c r="G72" s="4">
        <f t="shared" si="17"/>
        <v>42.387013355996842</v>
      </c>
      <c r="H72" s="4">
        <f t="shared" si="18"/>
        <v>-3.6200744845833697</v>
      </c>
      <c r="I72" s="4">
        <f t="shared" si="2"/>
        <v>657.71400139136108</v>
      </c>
      <c r="J72" s="4">
        <f t="shared" si="3"/>
        <v>-630.22330616694137</v>
      </c>
      <c r="K72" s="4">
        <f t="shared" si="19"/>
        <v>206.53214370556535</v>
      </c>
      <c r="L72" s="4">
        <f t="shared" si="20"/>
        <v>76.695882638296482</v>
      </c>
      <c r="M72" s="4">
        <f t="shared" si="4"/>
        <v>1</v>
      </c>
      <c r="N72" s="4">
        <f t="array" aca="1" ref="N72" ca="1">INDIRECT(ADDRESS(ROW(N72),COLUMN(E72)+M72))</f>
        <v>42.232143705565356</v>
      </c>
      <c r="O72" s="6">
        <f t="shared" si="5"/>
        <v>45.532143705565353</v>
      </c>
      <c r="P72" s="6">
        <f t="shared" si="6"/>
        <v>646.37992551541663</v>
      </c>
      <c r="Q72" s="4">
        <f t="shared" si="21"/>
        <v>42.232143705565356</v>
      </c>
      <c r="R72" s="4">
        <f t="shared" si="22"/>
        <v>42.387013355996842</v>
      </c>
      <c r="S72" s="4">
        <f t="shared" si="23"/>
        <v>-3.6200744845833697</v>
      </c>
      <c r="T72" s="4">
        <f t="shared" si="24"/>
        <v>657.71400139136108</v>
      </c>
      <c r="U72" s="4">
        <f t="shared" si="7"/>
        <v>-630.22330616694137</v>
      </c>
      <c r="V72" s="4">
        <f t="shared" si="25"/>
        <v>206.53214370556535</v>
      </c>
      <c r="W72" s="4">
        <f t="shared" si="26"/>
        <v>76.695882638296482</v>
      </c>
      <c r="X72" s="4">
        <f t="shared" si="27"/>
        <v>1</v>
      </c>
      <c r="Y72" s="4">
        <f t="array" aca="1" ref="Y72" ca="1">INDIRECT(ADDRESS(ROW(Y72),COLUMN(P72)+X72))</f>
        <v>42.232143705565356</v>
      </c>
      <c r="Z72" s="4">
        <f t="shared" si="8"/>
        <v>-42.374372504769006</v>
      </c>
      <c r="AA72" s="4">
        <f t="shared" si="9"/>
        <v>1.035111621290802</v>
      </c>
      <c r="AB72" s="4">
        <f t="shared" si="28"/>
        <v>-1.035111621290802</v>
      </c>
      <c r="AC72" s="4">
        <f t="shared" ca="1" si="29"/>
        <v>42.232143705565356</v>
      </c>
      <c r="AD72" s="4">
        <f t="shared" si="10"/>
        <v>13.891270595592175</v>
      </c>
      <c r="AE72" s="4">
        <f t="shared" si="11"/>
        <v>648.31516421867161</v>
      </c>
      <c r="AF72" s="4">
        <f t="shared" si="12"/>
        <v>45.532143705565353</v>
      </c>
      <c r="AG72" s="4">
        <f t="shared" si="13"/>
        <v>646.37992551541663</v>
      </c>
      <c r="AH72" s="4">
        <f t="shared" si="14"/>
        <v>45.532143705565353</v>
      </c>
      <c r="AI72" s="4">
        <f t="shared" si="15"/>
        <v>646.37992551541663</v>
      </c>
      <c r="AJ72" s="4">
        <f t="shared" si="30"/>
        <v>1.6848357813283883</v>
      </c>
    </row>
    <row r="73" spans="1:36" x14ac:dyDescent="0.35">
      <c r="A73" s="35">
        <v>4</v>
      </c>
      <c r="B73" s="23">
        <v>3.157987765660514</v>
      </c>
      <c r="C73" s="23">
        <v>2.6465119999299689</v>
      </c>
      <c r="D73" s="6">
        <f t="shared" si="0"/>
        <v>51.477752933350814</v>
      </c>
      <c r="E73" s="6">
        <f t="shared" si="1"/>
        <v>646.34391007929094</v>
      </c>
      <c r="F73" s="4">
        <f t="shared" si="16"/>
        <v>48.177752933350817</v>
      </c>
      <c r="G73" s="4">
        <f t="shared" si="17"/>
        <v>48.31627956719457</v>
      </c>
      <c r="H73" s="4">
        <f t="shared" si="18"/>
        <v>-3.6560899207090642</v>
      </c>
      <c r="I73" s="4">
        <f t="shared" si="2"/>
        <v>661.50817591030898</v>
      </c>
      <c r="J73" s="4">
        <f t="shared" si="3"/>
        <v>-631.58108907944938</v>
      </c>
      <c r="K73" s="4">
        <f t="shared" si="19"/>
        <v>212.47775293335081</v>
      </c>
      <c r="L73" s="4">
        <f t="shared" si="20"/>
        <v>76.208787695871578</v>
      </c>
      <c r="M73" s="4">
        <f t="shared" si="4"/>
        <v>1</v>
      </c>
      <c r="N73" s="4">
        <f t="array" aca="1" ref="N73" ca="1">INDIRECT(ADDRESS(ROW(N73),COLUMN(E73)+M73))</f>
        <v>48.177752933350817</v>
      </c>
      <c r="O73" s="6">
        <f t="shared" si="5"/>
        <v>51.477752933350814</v>
      </c>
      <c r="P73" s="6">
        <f t="shared" si="6"/>
        <v>646.34391007929094</v>
      </c>
      <c r="Q73" s="4">
        <f t="shared" si="21"/>
        <v>48.177752933350817</v>
      </c>
      <c r="R73" s="4">
        <f t="shared" si="22"/>
        <v>48.31627956719457</v>
      </c>
      <c r="S73" s="4">
        <f t="shared" si="23"/>
        <v>-3.6560899207090642</v>
      </c>
      <c r="T73" s="4">
        <f t="shared" si="24"/>
        <v>661.50817591030898</v>
      </c>
      <c r="U73" s="4">
        <f t="shared" si="7"/>
        <v>-631.58108907944938</v>
      </c>
      <c r="V73" s="4">
        <f t="shared" si="25"/>
        <v>212.47775293335081</v>
      </c>
      <c r="W73" s="4">
        <f t="shared" si="26"/>
        <v>76.208787695871578</v>
      </c>
      <c r="X73" s="4">
        <f t="shared" si="27"/>
        <v>1</v>
      </c>
      <c r="Y73" s="4">
        <f t="array" aca="1" ref="Y73" ca="1">INDIRECT(ADDRESS(ROW(Y73),COLUMN(P73)+X73))</f>
        <v>48.177752933350817</v>
      </c>
      <c r="Z73" s="4">
        <f t="shared" si="8"/>
        <v>-48.315430289170671</v>
      </c>
      <c r="AA73" s="4">
        <f t="shared" si="9"/>
        <v>0.28647371187041193</v>
      </c>
      <c r="AB73" s="4">
        <f t="shared" si="28"/>
        <v>-0.28647371187041193</v>
      </c>
      <c r="AC73" s="4">
        <f t="shared" ca="1" si="29"/>
        <v>48.177752933350817</v>
      </c>
      <c r="AD73" s="4">
        <f t="shared" si="10"/>
        <v>19.854972540114389</v>
      </c>
      <c r="AE73" s="4">
        <f t="shared" si="11"/>
        <v>648.55519029697973</v>
      </c>
      <c r="AF73" s="4">
        <f t="shared" si="12"/>
        <v>51.477752933350814</v>
      </c>
      <c r="AG73" s="4">
        <f t="shared" si="13"/>
        <v>646.34391007929094</v>
      </c>
      <c r="AH73" s="4">
        <f t="shared" si="14"/>
        <v>51.477752933350814</v>
      </c>
      <c r="AI73" s="4">
        <f t="shared" si="15"/>
        <v>646.34391007929094</v>
      </c>
      <c r="AJ73" s="4">
        <f t="shared" si="30"/>
        <v>1.4448097030202689</v>
      </c>
    </row>
    <row r="74" spans="1:36" x14ac:dyDescent="0.35">
      <c r="A74" s="35">
        <v>4.5</v>
      </c>
      <c r="B74" s="23">
        <v>3.463044273402601</v>
      </c>
      <c r="C74" s="23">
        <v>3.011878224497516</v>
      </c>
      <c r="D74" s="6">
        <f t="shared" si="0"/>
        <v>57.398217767045836</v>
      </c>
      <c r="E74" s="6">
        <f t="shared" si="1"/>
        <v>646.26310213332965</v>
      </c>
      <c r="F74" s="4">
        <f t="shared" si="16"/>
        <v>54.098217767045838</v>
      </c>
      <c r="G74" s="4">
        <f t="shared" si="17"/>
        <v>54.227129476274506</v>
      </c>
      <c r="H74" s="4">
        <f t="shared" si="18"/>
        <v>-3.736897866670347</v>
      </c>
      <c r="I74" s="4">
        <f t="shared" si="2"/>
        <v>665.25187487102949</v>
      </c>
      <c r="J74" s="4">
        <f t="shared" si="3"/>
        <v>-632.93832497891401</v>
      </c>
      <c r="K74" s="4">
        <f t="shared" si="19"/>
        <v>218.39821776704582</v>
      </c>
      <c r="L74" s="4">
        <f t="shared" si="20"/>
        <v>75.724782155427604</v>
      </c>
      <c r="M74" s="4">
        <f t="shared" si="4"/>
        <v>1</v>
      </c>
      <c r="N74" s="4">
        <f t="array" aca="1" ref="N74" ca="1">INDIRECT(ADDRESS(ROW(N74),COLUMN(E74)+M74))</f>
        <v>54.098217767045838</v>
      </c>
      <c r="O74" s="6">
        <f t="shared" si="5"/>
        <v>57.398217767045836</v>
      </c>
      <c r="P74" s="6">
        <f t="shared" si="6"/>
        <v>646.26310213332965</v>
      </c>
      <c r="Q74" s="4">
        <f t="shared" si="21"/>
        <v>54.098217767045838</v>
      </c>
      <c r="R74" s="4">
        <f t="shared" si="22"/>
        <v>54.227129476274506</v>
      </c>
      <c r="S74" s="4">
        <f t="shared" si="23"/>
        <v>-3.736897866670347</v>
      </c>
      <c r="T74" s="4">
        <f t="shared" si="24"/>
        <v>665.25187487102949</v>
      </c>
      <c r="U74" s="4">
        <f t="shared" si="7"/>
        <v>-632.93832497891401</v>
      </c>
      <c r="V74" s="4">
        <f t="shared" si="25"/>
        <v>218.39821776704582</v>
      </c>
      <c r="W74" s="4">
        <f t="shared" si="26"/>
        <v>75.724782155427604</v>
      </c>
      <c r="X74" s="4">
        <f t="shared" si="27"/>
        <v>1</v>
      </c>
      <c r="Y74" s="4">
        <f t="array" aca="1" ref="Y74" ca="1">INDIRECT(ADDRESS(ROW(Y74),COLUMN(P74)+X74))</f>
        <v>54.098217767045838</v>
      </c>
      <c r="Z74" s="4">
        <f t="shared" si="8"/>
        <v>-54.224644643483742</v>
      </c>
      <c r="AA74" s="4">
        <f t="shared" si="9"/>
        <v>-0.5191189888164347</v>
      </c>
      <c r="AB74" s="4">
        <f t="shared" si="28"/>
        <v>0.5191189888164347</v>
      </c>
      <c r="AC74" s="4">
        <f t="shared" ca="1" si="29"/>
        <v>54.098217767045838</v>
      </c>
      <c r="AD74" s="4">
        <f t="shared" si="10"/>
        <v>25.795938287705685</v>
      </c>
      <c r="AE74" s="4">
        <f t="shared" si="11"/>
        <v>648.75025546790243</v>
      </c>
      <c r="AF74" s="4">
        <f t="shared" si="12"/>
        <v>57.398217767045836</v>
      </c>
      <c r="AG74" s="4">
        <f t="shared" si="13"/>
        <v>646.26310213332965</v>
      </c>
      <c r="AH74" s="4">
        <f t="shared" si="14"/>
        <v>57.398217767045836</v>
      </c>
      <c r="AI74" s="4">
        <f t="shared" si="15"/>
        <v>646.26310213332965</v>
      </c>
      <c r="AJ74" s="4">
        <f t="shared" si="30"/>
        <v>1.2497445320975658</v>
      </c>
    </row>
    <row r="75" spans="1:36" x14ac:dyDescent="0.35">
      <c r="A75" s="35">
        <v>5</v>
      </c>
      <c r="B75" s="23">
        <v>3.7462929595137959</v>
      </c>
      <c r="C75" s="23">
        <v>3.3799634462351635</v>
      </c>
      <c r="D75" s="6">
        <f t="shared" si="0"/>
        <v>63.292767406829903</v>
      </c>
      <c r="E75" s="6">
        <f t="shared" si="1"/>
        <v>646.13602711338967</v>
      </c>
      <c r="F75" s="4">
        <f t="shared" si="16"/>
        <v>59.992767406829905</v>
      </c>
      <c r="G75" s="4">
        <f t="shared" si="17"/>
        <v>60.117072679883975</v>
      </c>
      <c r="H75" s="4">
        <f t="shared" si="18"/>
        <v>-3.8639728866103269</v>
      </c>
      <c r="I75" s="4">
        <f t="shared" si="2"/>
        <v>668.94347323128068</v>
      </c>
      <c r="J75" s="4">
        <f t="shared" si="3"/>
        <v>-634.29275808842988</v>
      </c>
      <c r="K75" s="4">
        <f t="shared" si="19"/>
        <v>224.29276740682991</v>
      </c>
      <c r="L75" s="4">
        <f t="shared" si="20"/>
        <v>75.243842326767449</v>
      </c>
      <c r="M75" s="4">
        <f t="shared" si="4"/>
        <v>1</v>
      </c>
      <c r="N75" s="4">
        <f t="array" aca="1" ref="N75" ca="1">INDIRECT(ADDRESS(ROW(N75),COLUMN(E75)+M75))</f>
        <v>59.992767406829905</v>
      </c>
      <c r="O75" s="6">
        <f t="shared" si="5"/>
        <v>63.292767406829903</v>
      </c>
      <c r="P75" s="6">
        <f t="shared" si="6"/>
        <v>646.13602711338967</v>
      </c>
      <c r="Q75" s="4">
        <f t="shared" si="21"/>
        <v>59.992767406829905</v>
      </c>
      <c r="R75" s="4">
        <f t="shared" si="22"/>
        <v>60.117072679883975</v>
      </c>
      <c r="S75" s="4">
        <f t="shared" si="23"/>
        <v>-3.8639728866103269</v>
      </c>
      <c r="T75" s="4">
        <f t="shared" si="24"/>
        <v>668.94347323128068</v>
      </c>
      <c r="U75" s="4">
        <f t="shared" si="7"/>
        <v>-634.29275808842988</v>
      </c>
      <c r="V75" s="4">
        <f t="shared" si="25"/>
        <v>224.29276740682991</v>
      </c>
      <c r="W75" s="4">
        <f t="shared" si="26"/>
        <v>75.243842326767449</v>
      </c>
      <c r="X75" s="4">
        <f t="shared" si="27"/>
        <v>1</v>
      </c>
      <c r="Y75" s="4">
        <f t="array" aca="1" ref="Y75" ca="1">INDIRECT(ADDRESS(ROW(Y75),COLUMN(P75)+X75))</f>
        <v>59.992767406829905</v>
      </c>
      <c r="Z75" s="4">
        <f t="shared" si="8"/>
        <v>-60.101244241424567</v>
      </c>
      <c r="AA75" s="4">
        <f t="shared" si="9"/>
        <v>-1.3794448996182931</v>
      </c>
      <c r="AB75" s="4">
        <f t="shared" si="28"/>
        <v>1.3794448996182931</v>
      </c>
      <c r="AC75" s="4">
        <f t="shared" ca="1" si="29"/>
        <v>59.992767406829905</v>
      </c>
      <c r="AD75" s="4">
        <f t="shared" si="10"/>
        <v>31.713395477321566</v>
      </c>
      <c r="AE75" s="4">
        <f t="shared" si="11"/>
        <v>648.89886415849037</v>
      </c>
      <c r="AF75" s="4">
        <f t="shared" si="12"/>
        <v>63.292767406829903</v>
      </c>
      <c r="AG75" s="4">
        <f t="shared" si="13"/>
        <v>646.13602711338967</v>
      </c>
      <c r="AH75" s="4">
        <f t="shared" si="14"/>
        <v>63.292767406829903</v>
      </c>
      <c r="AI75" s="4">
        <f t="shared" si="15"/>
        <v>646.13602711338967</v>
      </c>
      <c r="AJ75" s="4">
        <f t="shared" si="30"/>
        <v>1.1011358415096311</v>
      </c>
    </row>
    <row r="76" spans="1:36" x14ac:dyDescent="0.35">
      <c r="A76" s="35">
        <v>5.5</v>
      </c>
      <c r="B76" s="23">
        <v>4.0075224032704488</v>
      </c>
      <c r="C76" s="23">
        <v>3.7492937225837633</v>
      </c>
      <c r="D76" s="6">
        <f t="shared" si="0"/>
        <v>69.160763109686727</v>
      </c>
      <c r="E76" s="6">
        <f t="shared" si="1"/>
        <v>645.96124878528099</v>
      </c>
      <c r="F76" s="4">
        <f t="shared" si="16"/>
        <v>65.860763109686729</v>
      </c>
      <c r="G76" s="4">
        <f t="shared" si="17"/>
        <v>65.984480211369899</v>
      </c>
      <c r="H76" s="4">
        <f t="shared" si="18"/>
        <v>-4.0387512147190137</v>
      </c>
      <c r="I76" s="4">
        <f t="shared" si="2"/>
        <v>672.58146019574565</v>
      </c>
      <c r="J76" s="4">
        <f t="shared" si="3"/>
        <v>-635.64220875300407</v>
      </c>
      <c r="K76" s="4">
        <f t="shared" si="19"/>
        <v>230.16076310968674</v>
      </c>
      <c r="L76" s="4">
        <f t="shared" si="20"/>
        <v>74.765929661167533</v>
      </c>
      <c r="M76" s="4">
        <f t="shared" si="4"/>
        <v>1</v>
      </c>
      <c r="N76" s="4">
        <f t="array" aca="1" ref="N76" ca="1">INDIRECT(ADDRESS(ROW(N76),COLUMN(E76)+M76))</f>
        <v>65.860763109686729</v>
      </c>
      <c r="O76" s="6">
        <f t="shared" si="5"/>
        <v>69.160763109686727</v>
      </c>
      <c r="P76" s="6">
        <f t="shared" si="6"/>
        <v>645.96124878528099</v>
      </c>
      <c r="Q76" s="4">
        <f t="shared" si="21"/>
        <v>65.860763109686729</v>
      </c>
      <c r="R76" s="4">
        <f t="shared" si="22"/>
        <v>65.984480211369899</v>
      </c>
      <c r="S76" s="4">
        <f t="shared" si="23"/>
        <v>-4.0387512147190137</v>
      </c>
      <c r="T76" s="4">
        <f t="shared" si="24"/>
        <v>672.58146019574565</v>
      </c>
      <c r="U76" s="4">
        <f t="shared" si="7"/>
        <v>-635.64220875300407</v>
      </c>
      <c r="V76" s="4">
        <f t="shared" si="25"/>
        <v>230.16076310968674</v>
      </c>
      <c r="W76" s="4">
        <f t="shared" si="26"/>
        <v>74.765929661167533</v>
      </c>
      <c r="X76" s="4">
        <f t="shared" si="27"/>
        <v>1</v>
      </c>
      <c r="Y76" s="4">
        <f t="array" aca="1" ref="Y76" ca="1">INDIRECT(ADDRESS(ROW(Y76),COLUMN(P76)+X76))</f>
        <v>65.860763109686729</v>
      </c>
      <c r="Z76" s="4">
        <f t="shared" si="8"/>
        <v>-65.944650370360222</v>
      </c>
      <c r="AA76" s="4">
        <f t="shared" si="9"/>
        <v>-2.292316796521999</v>
      </c>
      <c r="AB76" s="4">
        <f t="shared" si="28"/>
        <v>2.292316796521999</v>
      </c>
      <c r="AC76" s="4">
        <f t="shared" ca="1" si="29"/>
        <v>65.860763109686729</v>
      </c>
      <c r="AD76" s="4">
        <f t="shared" si="10"/>
        <v>37.606703621447153</v>
      </c>
      <c r="AE76" s="4">
        <f t="shared" si="11"/>
        <v>648.9995591401721</v>
      </c>
      <c r="AF76" s="4">
        <f t="shared" si="12"/>
        <v>69.160763109686727</v>
      </c>
      <c r="AG76" s="4">
        <f t="shared" si="13"/>
        <v>645.96124878528099</v>
      </c>
      <c r="AH76" s="4">
        <f t="shared" si="14"/>
        <v>69.160763109686727</v>
      </c>
      <c r="AI76" s="4">
        <f t="shared" si="15"/>
        <v>645.96124878528099</v>
      </c>
      <c r="AJ76" s="4">
        <f t="shared" si="30"/>
        <v>1.0004408598279042</v>
      </c>
    </row>
    <row r="77" spans="1:36" x14ac:dyDescent="0.35">
      <c r="A77" s="35">
        <v>6</v>
      </c>
      <c r="B77" s="23">
        <v>4.2466473872131898</v>
      </c>
      <c r="C77" s="23">
        <v>4.118443353656521</v>
      </c>
      <c r="D77" s="6">
        <f t="shared" si="0"/>
        <v>75.001692681198818</v>
      </c>
      <c r="E77" s="6">
        <f t="shared" si="1"/>
        <v>645.73738288509367</v>
      </c>
      <c r="F77" s="4">
        <f t="shared" si="16"/>
        <v>71.701692681198821</v>
      </c>
      <c r="G77" s="4">
        <f t="shared" si="17"/>
        <v>71.828285779471116</v>
      </c>
      <c r="H77" s="4">
        <f t="shared" si="18"/>
        <v>-4.2626171149063339</v>
      </c>
      <c r="I77" s="4">
        <f t="shared" si="2"/>
        <v>676.16444612452301</v>
      </c>
      <c r="J77" s="4">
        <f t="shared" si="3"/>
        <v>-636.98459106155474</v>
      </c>
      <c r="K77" s="4">
        <f t="shared" si="19"/>
        <v>236.00169268119882</v>
      </c>
      <c r="L77" s="4">
        <f t="shared" si="20"/>
        <v>74.290991989000645</v>
      </c>
      <c r="M77" s="4">
        <f t="shared" si="4"/>
        <v>1</v>
      </c>
      <c r="N77" s="4">
        <f t="array" aca="1" ref="N77" ca="1">INDIRECT(ADDRESS(ROW(N77),COLUMN(E77)+M77))</f>
        <v>71.701692681198821</v>
      </c>
      <c r="O77" s="6">
        <f t="shared" si="5"/>
        <v>75.001692681198818</v>
      </c>
      <c r="P77" s="6">
        <f t="shared" si="6"/>
        <v>645.73738288509367</v>
      </c>
      <c r="Q77" s="4">
        <f t="shared" si="21"/>
        <v>71.701692681198821</v>
      </c>
      <c r="R77" s="4">
        <f t="shared" si="22"/>
        <v>71.828285779471116</v>
      </c>
      <c r="S77" s="4">
        <f t="shared" si="23"/>
        <v>-4.2626171149063339</v>
      </c>
      <c r="T77" s="4">
        <f t="shared" si="24"/>
        <v>676.16444612452301</v>
      </c>
      <c r="U77" s="4">
        <f t="shared" si="7"/>
        <v>-636.98459106155474</v>
      </c>
      <c r="V77" s="4">
        <f t="shared" si="25"/>
        <v>236.00169268119882</v>
      </c>
      <c r="W77" s="4">
        <f t="shared" si="26"/>
        <v>74.290991989000645</v>
      </c>
      <c r="X77" s="4">
        <f t="shared" si="27"/>
        <v>1</v>
      </c>
      <c r="Y77" s="4">
        <f t="array" aca="1" ref="Y77" ca="1">INDIRECT(ADDRESS(ROW(Y77),COLUMN(P77)+X77))</f>
        <v>71.701692681198821</v>
      </c>
      <c r="Z77" s="4">
        <f t="shared" si="8"/>
        <v>-71.75446812293886</v>
      </c>
      <c r="AA77" s="4">
        <f t="shared" si="9"/>
        <v>-3.2556016973093804</v>
      </c>
      <c r="AB77" s="4">
        <f t="shared" si="28"/>
        <v>3.2556016973093804</v>
      </c>
      <c r="AC77" s="4">
        <f t="shared" ca="1" si="29"/>
        <v>71.701692681198821</v>
      </c>
      <c r="AD77" s="4">
        <f t="shared" si="10"/>
        <v>43.475348598024553</v>
      </c>
      <c r="AE77" s="4">
        <f t="shared" si="11"/>
        <v>649.05093517067826</v>
      </c>
      <c r="AF77" s="4">
        <f t="shared" si="12"/>
        <v>75.001692681198818</v>
      </c>
      <c r="AG77" s="4">
        <f t="shared" si="13"/>
        <v>645.73738288509367</v>
      </c>
      <c r="AH77" s="4">
        <f t="shared" si="14"/>
        <v>75.001692681198818</v>
      </c>
      <c r="AI77" s="4">
        <f t="shared" si="15"/>
        <v>645.73738288509367</v>
      </c>
      <c r="AJ77" s="4">
        <f t="shared" si="30"/>
        <v>0.94906482932174185</v>
      </c>
    </row>
    <row r="78" spans="1:36" x14ac:dyDescent="0.35">
      <c r="A78" s="35">
        <v>6.5</v>
      </c>
      <c r="B78" s="23">
        <v>4.4637017029703578</v>
      </c>
      <c r="C78" s="23">
        <v>4.4860469151799327</v>
      </c>
      <c r="D78" s="6">
        <f t="shared" si="0"/>
        <v>80.815163313886885</v>
      </c>
      <c r="E78" s="6">
        <f t="shared" si="1"/>
        <v>645.46310914898299</v>
      </c>
      <c r="F78" s="4">
        <f t="shared" si="16"/>
        <v>77.515163313886887</v>
      </c>
      <c r="G78" s="4">
        <f t="shared" si="17"/>
        <v>77.647819815965192</v>
      </c>
      <c r="H78" s="4">
        <f t="shared" si="18"/>
        <v>-4.5368908510170058</v>
      </c>
      <c r="I78" s="4">
        <f t="shared" si="2"/>
        <v>679.69116714505037</v>
      </c>
      <c r="J78" s="4">
        <f t="shared" si="3"/>
        <v>-638.31792780429157</v>
      </c>
      <c r="K78" s="4">
        <f t="shared" si="19"/>
        <v>241.8151633138869</v>
      </c>
      <c r="L78" s="4">
        <f t="shared" si="20"/>
        <v>73.818964887706869</v>
      </c>
      <c r="M78" s="4">
        <f t="shared" si="4"/>
        <v>1</v>
      </c>
      <c r="N78" s="4">
        <f t="array" aca="1" ref="N78" ca="1">INDIRECT(ADDRESS(ROW(N78),COLUMN(E78)+M78))</f>
        <v>77.515163313886887</v>
      </c>
      <c r="O78" s="6">
        <f t="shared" si="5"/>
        <v>80.815163313886885</v>
      </c>
      <c r="P78" s="6">
        <f t="shared" si="6"/>
        <v>645.46310914898299</v>
      </c>
      <c r="Q78" s="4">
        <f t="shared" si="21"/>
        <v>77.515163313886887</v>
      </c>
      <c r="R78" s="4">
        <f t="shared" si="22"/>
        <v>77.647819815965192</v>
      </c>
      <c r="S78" s="4">
        <f t="shared" si="23"/>
        <v>-4.5368908510170058</v>
      </c>
      <c r="T78" s="4">
        <f t="shared" si="24"/>
        <v>679.69116714505037</v>
      </c>
      <c r="U78" s="4">
        <f t="shared" si="7"/>
        <v>-638.31792780429157</v>
      </c>
      <c r="V78" s="4">
        <f t="shared" si="25"/>
        <v>241.8151633138869</v>
      </c>
      <c r="W78" s="4">
        <f t="shared" si="26"/>
        <v>73.818964887706869</v>
      </c>
      <c r="X78" s="4">
        <f t="shared" si="27"/>
        <v>1</v>
      </c>
      <c r="Y78" s="4">
        <f t="array" aca="1" ref="Y78" ca="1">INDIRECT(ADDRESS(ROW(Y78),COLUMN(P78)+X78))</f>
        <v>77.515163313886887</v>
      </c>
      <c r="Z78" s="4">
        <f t="shared" si="8"/>
        <v>-77.530475281701669</v>
      </c>
      <c r="AA78" s="4">
        <f t="shared" si="9"/>
        <v>-4.2672385410290401</v>
      </c>
      <c r="AB78" s="4">
        <f t="shared" si="28"/>
        <v>4.2672385410290401</v>
      </c>
      <c r="AC78" s="4">
        <f t="shared" ca="1" si="29"/>
        <v>77.515163313886887</v>
      </c>
      <c r="AD78" s="4">
        <f t="shared" si="10"/>
        <v>49.318935488939061</v>
      </c>
      <c r="AE78" s="4">
        <f t="shared" si="11"/>
        <v>649.0516510254256</v>
      </c>
      <c r="AF78" s="4">
        <f t="shared" si="12"/>
        <v>80.815163313886885</v>
      </c>
      <c r="AG78" s="4">
        <f t="shared" si="13"/>
        <v>645.46310914898299</v>
      </c>
      <c r="AH78" s="4">
        <f t="shared" si="14"/>
        <v>80.815163313886885</v>
      </c>
      <c r="AI78" s="4">
        <f t="shared" si="15"/>
        <v>645.46310914898299</v>
      </c>
      <c r="AJ78" s="4">
        <f t="shared" si="30"/>
        <v>0.94834897457440093</v>
      </c>
    </row>
    <row r="79" spans="1:36" x14ac:dyDescent="0.35">
      <c r="A79" s="35">
        <v>7</v>
      </c>
      <c r="B79" s="23">
        <v>4.6588296101034512</v>
      </c>
      <c r="C79" s="23">
        <v>4.8508095306762042</v>
      </c>
      <c r="D79" s="6">
        <f t="shared" si="0"/>
        <v>86.600893078542512</v>
      </c>
      <c r="E79" s="6">
        <f t="shared" si="1"/>
        <v>645.13718158191261</v>
      </c>
      <c r="F79" s="4">
        <f t="shared" si="16"/>
        <v>83.300893078542515</v>
      </c>
      <c r="G79" s="4">
        <f t="shared" si="17"/>
        <v>83.442709631519421</v>
      </c>
      <c r="H79" s="4">
        <f t="shared" si="18"/>
        <v>-4.8628184180873859</v>
      </c>
      <c r="I79" s="4">
        <f t="shared" si="2"/>
        <v>683.16048754915209</v>
      </c>
      <c r="J79" s="4">
        <f t="shared" si="3"/>
        <v>-639.6403626441562</v>
      </c>
      <c r="K79" s="4">
        <f t="shared" si="19"/>
        <v>247.60089307854253</v>
      </c>
      <c r="L79" s="4">
        <f t="shared" si="20"/>
        <v>73.349773137141085</v>
      </c>
      <c r="M79" s="4">
        <f t="shared" si="4"/>
        <v>1</v>
      </c>
      <c r="N79" s="4">
        <f t="array" aca="1" ref="N79" ca="1">INDIRECT(ADDRESS(ROW(N79),COLUMN(E79)+M79))</f>
        <v>83.300893078542515</v>
      </c>
      <c r="O79" s="6">
        <f t="shared" si="5"/>
        <v>86.600893078542512</v>
      </c>
      <c r="P79" s="6">
        <f t="shared" si="6"/>
        <v>645.13718158191261</v>
      </c>
      <c r="Q79" s="4">
        <f t="shared" si="21"/>
        <v>83.300893078542515</v>
      </c>
      <c r="R79" s="4">
        <f t="shared" si="22"/>
        <v>83.442709631519421</v>
      </c>
      <c r="S79" s="4">
        <f t="shared" si="23"/>
        <v>-4.8628184180873859</v>
      </c>
      <c r="T79" s="4">
        <f t="shared" si="24"/>
        <v>683.16048754915209</v>
      </c>
      <c r="U79" s="4">
        <f t="shared" si="7"/>
        <v>-639.6403626441562</v>
      </c>
      <c r="V79" s="4">
        <f t="shared" si="25"/>
        <v>247.60089307854253</v>
      </c>
      <c r="W79" s="4">
        <f t="shared" si="26"/>
        <v>73.349773137141085</v>
      </c>
      <c r="X79" s="4">
        <f t="shared" si="27"/>
        <v>1</v>
      </c>
      <c r="Y79" s="4">
        <f t="array" aca="1" ref="Y79" ca="1">INDIRECT(ADDRESS(ROW(Y79),COLUMN(P79)+X79))</f>
        <v>83.300893078542515</v>
      </c>
      <c r="Z79" s="4">
        <f t="shared" si="8"/>
        <v>-83.272609341103376</v>
      </c>
      <c r="AA79" s="4">
        <f t="shared" si="9"/>
        <v>-5.3252534375411935</v>
      </c>
      <c r="AB79" s="4">
        <f t="shared" si="28"/>
        <v>5.3252534375411935</v>
      </c>
      <c r="AC79" s="4">
        <f t="shared" ca="1" si="29"/>
        <v>83.300893078542515</v>
      </c>
      <c r="AD79" s="4">
        <f t="shared" si="10"/>
        <v>55.13718007151261</v>
      </c>
      <c r="AE79" s="4">
        <f t="shared" si="11"/>
        <v>649.00043976785571</v>
      </c>
      <c r="AF79" s="4">
        <f t="shared" si="12"/>
        <v>86.600893078542512</v>
      </c>
      <c r="AG79" s="4">
        <f t="shared" si="13"/>
        <v>645.13718158191261</v>
      </c>
      <c r="AH79" s="4">
        <f t="shared" si="14"/>
        <v>86.600893078542512</v>
      </c>
      <c r="AI79" s="4">
        <f t="shared" si="15"/>
        <v>645.13718158191261</v>
      </c>
      <c r="AJ79" s="4">
        <f t="shared" si="30"/>
        <v>0.99956023214429024</v>
      </c>
    </row>
    <row r="80" spans="1:36" x14ac:dyDescent="0.35">
      <c r="A80" s="35">
        <v>7.5</v>
      </c>
      <c r="B80" s="23">
        <v>4.8322762655254756</v>
      </c>
      <c r="C80" s="23">
        <v>5.2115153007017696</v>
      </c>
      <c r="D80" s="6">
        <f t="shared" si="0"/>
        <v>92.358701386102339</v>
      </c>
      <c r="E80" s="6">
        <f t="shared" si="1"/>
        <v>644.75843688317025</v>
      </c>
      <c r="F80" s="4">
        <f t="shared" si="16"/>
        <v>89.058701386102342</v>
      </c>
      <c r="G80" s="4">
        <f t="shared" si="17"/>
        <v>89.212814530686444</v>
      </c>
      <c r="H80" s="4">
        <f t="shared" si="18"/>
        <v>-5.2415631168297523</v>
      </c>
      <c r="I80" s="4">
        <f t="shared" si="2"/>
        <v>686.57140011636943</v>
      </c>
      <c r="J80" s="4">
        <f t="shared" si="3"/>
        <v>-640.95016947837905</v>
      </c>
      <c r="K80" s="4">
        <f t="shared" si="19"/>
        <v>253.35870138610233</v>
      </c>
      <c r="L80" s="4">
        <f t="shared" si="20"/>
        <v>72.883332221043858</v>
      </c>
      <c r="M80" s="4">
        <f t="shared" si="4"/>
        <v>1</v>
      </c>
      <c r="N80" s="4">
        <f t="array" aca="1" ref="N80" ca="1">INDIRECT(ADDRESS(ROW(N80),COLUMN(E80)+M80))</f>
        <v>89.058701386102342</v>
      </c>
      <c r="O80" s="6">
        <f t="shared" si="5"/>
        <v>92.358701386102339</v>
      </c>
      <c r="P80" s="6">
        <f t="shared" si="6"/>
        <v>644.75843688317025</v>
      </c>
      <c r="Q80" s="4">
        <f t="shared" si="21"/>
        <v>89.058701386102342</v>
      </c>
      <c r="R80" s="4">
        <f t="shared" si="22"/>
        <v>89.212814530686444</v>
      </c>
      <c r="S80" s="4">
        <f t="shared" si="23"/>
        <v>-5.2415631168297523</v>
      </c>
      <c r="T80" s="4">
        <f t="shared" si="24"/>
        <v>686.57140011636943</v>
      </c>
      <c r="U80" s="4">
        <f t="shared" si="7"/>
        <v>-640.95016947837905</v>
      </c>
      <c r="V80" s="4">
        <f t="shared" si="25"/>
        <v>253.35870138610233</v>
      </c>
      <c r="W80" s="4">
        <f t="shared" si="26"/>
        <v>72.883332221043858</v>
      </c>
      <c r="X80" s="4">
        <f t="shared" si="27"/>
        <v>1</v>
      </c>
      <c r="Y80" s="4">
        <f t="array" aca="1" ref="Y80" ca="1">INDIRECT(ADDRESS(ROW(Y80),COLUMN(P80)+X80))</f>
        <v>89.058701386102342</v>
      </c>
      <c r="Z80" s="4">
        <f t="shared" si="8"/>
        <v>-88.98095312479667</v>
      </c>
      <c r="AA80" s="4">
        <f t="shared" si="9"/>
        <v>-6.4277723582432156</v>
      </c>
      <c r="AB80" s="4">
        <f t="shared" si="28"/>
        <v>6.4277723582432156</v>
      </c>
      <c r="AC80" s="4">
        <f t="shared" ca="1" si="29"/>
        <v>89.058701386102342</v>
      </c>
      <c r="AD80" s="4">
        <f t="shared" si="10"/>
        <v>60.929899280552561</v>
      </c>
      <c r="AE80" s="4">
        <f t="shared" si="11"/>
        <v>648.89611717654589</v>
      </c>
      <c r="AF80" s="4">
        <f t="shared" si="12"/>
        <v>92.358701386102339</v>
      </c>
      <c r="AG80" s="4">
        <f t="shared" si="13"/>
        <v>644.75843688317025</v>
      </c>
      <c r="AH80" s="4">
        <f t="shared" si="14"/>
        <v>92.358701386102339</v>
      </c>
      <c r="AI80" s="4">
        <f t="shared" si="15"/>
        <v>644.75843688317025</v>
      </c>
      <c r="AJ80" s="4">
        <f t="shared" si="30"/>
        <v>1.1038828234541143</v>
      </c>
    </row>
    <row r="81" spans="1:36" x14ac:dyDescent="0.35">
      <c r="A81" s="35">
        <v>8</v>
      </c>
      <c r="B81" s="23">
        <v>4.9843774382375683</v>
      </c>
      <c r="C81" s="23">
        <v>5.5670338709662914</v>
      </c>
      <c r="D81" s="6">
        <f t="shared" si="0"/>
        <v>98.08849873480699</v>
      </c>
      <c r="E81" s="6">
        <f t="shared" si="1"/>
        <v>644.32580101048165</v>
      </c>
      <c r="F81" s="4">
        <f t="shared" si="16"/>
        <v>94.788498734806993</v>
      </c>
      <c r="G81" s="4">
        <f t="shared" si="17"/>
        <v>94.958180408910323</v>
      </c>
      <c r="H81" s="4">
        <f t="shared" si="18"/>
        <v>-5.6741989895183451</v>
      </c>
      <c r="I81" s="4">
        <f t="shared" si="2"/>
        <v>689.92302455196443</v>
      </c>
      <c r="J81" s="4">
        <f t="shared" si="3"/>
        <v>-642.24575905335871</v>
      </c>
      <c r="K81" s="4">
        <f t="shared" si="19"/>
        <v>259.08849873480699</v>
      </c>
      <c r="L81" s="4">
        <f t="shared" si="20"/>
        <v>72.419549836538096</v>
      </c>
      <c r="M81" s="4">
        <f t="shared" si="4"/>
        <v>1</v>
      </c>
      <c r="N81" s="4">
        <f t="array" aca="1" ref="N81" ca="1">INDIRECT(ADDRESS(ROW(N81),COLUMN(E81)+M81))</f>
        <v>94.788498734806993</v>
      </c>
      <c r="O81" s="6">
        <f t="shared" si="5"/>
        <v>98.08849873480699</v>
      </c>
      <c r="P81" s="6">
        <f t="shared" si="6"/>
        <v>644.32580101048165</v>
      </c>
      <c r="Q81" s="4">
        <f t="shared" si="21"/>
        <v>94.788498734806993</v>
      </c>
      <c r="R81" s="4">
        <f t="shared" si="22"/>
        <v>94.958180408910323</v>
      </c>
      <c r="S81" s="4">
        <f t="shared" si="23"/>
        <v>-5.6741989895183451</v>
      </c>
      <c r="T81" s="4">
        <f t="shared" si="24"/>
        <v>689.92302455196443</v>
      </c>
      <c r="U81" s="4">
        <f t="shared" si="7"/>
        <v>-642.24575905335871</v>
      </c>
      <c r="V81" s="4">
        <f t="shared" si="25"/>
        <v>259.08849873480699</v>
      </c>
      <c r="W81" s="4">
        <f t="shared" si="26"/>
        <v>72.419549836538096</v>
      </c>
      <c r="X81" s="4">
        <f t="shared" si="27"/>
        <v>1</v>
      </c>
      <c r="Y81" s="4">
        <f t="array" aca="1" ref="Y81" ca="1">INDIRECT(ADDRESS(ROW(Y81),COLUMN(P81)+X81))</f>
        <v>94.788498734806993</v>
      </c>
      <c r="Z81" s="4">
        <f t="shared" si="8"/>
        <v>-94.655719449865842</v>
      </c>
      <c r="AA81" s="4">
        <f t="shared" si="9"/>
        <v>-7.5730312292666273</v>
      </c>
      <c r="AB81" s="4">
        <f t="shared" si="28"/>
        <v>7.5730312292666273</v>
      </c>
      <c r="AC81" s="4">
        <f t="shared" ca="1" si="29"/>
        <v>94.788498734806993</v>
      </c>
      <c r="AD81" s="4">
        <f t="shared" si="10"/>
        <v>66.69700095569921</v>
      </c>
      <c r="AE81" s="4">
        <f t="shared" si="11"/>
        <v>648.73758831091573</v>
      </c>
      <c r="AF81" s="4">
        <f t="shared" si="12"/>
        <v>98.08849873480699</v>
      </c>
      <c r="AG81" s="4">
        <f t="shared" si="13"/>
        <v>644.32580101048165</v>
      </c>
      <c r="AH81" s="4">
        <f t="shared" si="14"/>
        <v>98.08849873480699</v>
      </c>
      <c r="AI81" s="4">
        <f t="shared" si="15"/>
        <v>644.32580101048165</v>
      </c>
      <c r="AJ81" s="4">
        <f t="shared" si="30"/>
        <v>1.2624116890842743</v>
      </c>
    </row>
    <row r="82" spans="1:36" x14ac:dyDescent="0.35">
      <c r="A82" s="35">
        <v>8.5</v>
      </c>
      <c r="B82" s="23">
        <v>5.1155488093954453</v>
      </c>
      <c r="C82" s="23">
        <v>5.9163251782586483</v>
      </c>
      <c r="D82" s="6">
        <f t="shared" si="0"/>
        <v>103.79027604265343</v>
      </c>
      <c r="E82" s="6">
        <f t="shared" si="1"/>
        <v>643.8382939216483</v>
      </c>
      <c r="F82" s="4">
        <f t="shared" si="16"/>
        <v>100.49027604265343</v>
      </c>
      <c r="G82" s="4">
        <f t="shared" si="17"/>
        <v>100.67900576050938</v>
      </c>
      <c r="H82" s="4">
        <f t="shared" si="18"/>
        <v>-6.161706078351699</v>
      </c>
      <c r="I82" s="4">
        <f t="shared" si="2"/>
        <v>693.21460426225826</v>
      </c>
      <c r="J82" s="4">
        <f t="shared" si="3"/>
        <v>-643.52568297006076</v>
      </c>
      <c r="K82" s="4">
        <f t="shared" si="19"/>
        <v>264.79027604265343</v>
      </c>
      <c r="L82" s="4">
        <f t="shared" si="20"/>
        <v>71.95832737779854</v>
      </c>
      <c r="M82" s="4">
        <f t="shared" si="4"/>
        <v>1</v>
      </c>
      <c r="N82" s="4">
        <f t="array" aca="1" ref="N82" ca="1">INDIRECT(ADDRESS(ROW(N82),COLUMN(E82)+M82))</f>
        <v>100.49027604265343</v>
      </c>
      <c r="O82" s="6">
        <f t="shared" si="5"/>
        <v>103.79027604265343</v>
      </c>
      <c r="P82" s="6">
        <f t="shared" si="6"/>
        <v>643.8382939216483</v>
      </c>
      <c r="Q82" s="4">
        <f t="shared" si="21"/>
        <v>100.49027604265343</v>
      </c>
      <c r="R82" s="4">
        <f t="shared" si="22"/>
        <v>100.67900576050938</v>
      </c>
      <c r="S82" s="4">
        <f t="shared" si="23"/>
        <v>-6.161706078351699</v>
      </c>
      <c r="T82" s="4">
        <f t="shared" si="24"/>
        <v>693.21460426225826</v>
      </c>
      <c r="U82" s="4">
        <f t="shared" si="7"/>
        <v>-643.52568297006076</v>
      </c>
      <c r="V82" s="4">
        <f t="shared" si="25"/>
        <v>264.79027604265343</v>
      </c>
      <c r="W82" s="4">
        <f t="shared" si="26"/>
        <v>71.95832737779854</v>
      </c>
      <c r="X82" s="4">
        <f t="shared" si="27"/>
        <v>1</v>
      </c>
      <c r="Y82" s="4">
        <f t="array" aca="1" ref="Y82" ca="1">INDIRECT(ADDRESS(ROW(Y82),COLUMN(P82)+X82))</f>
        <v>100.49027604265343</v>
      </c>
      <c r="Z82" s="4">
        <f t="shared" si="8"/>
        <v>-100.29723526679714</v>
      </c>
      <c r="AA82" s="4">
        <f t="shared" si="9"/>
        <v>-8.7593834692532457</v>
      </c>
      <c r="AB82" s="4">
        <f t="shared" si="28"/>
        <v>8.7593834692532457</v>
      </c>
      <c r="AC82" s="4">
        <f t="shared" ca="1" si="29"/>
        <v>100.49027604265343</v>
      </c>
      <c r="AD82" s="4">
        <f t="shared" si="10"/>
        <v>72.43847317408067</v>
      </c>
      <c r="AE82" s="4">
        <f t="shared" si="11"/>
        <v>648.52385225445687</v>
      </c>
      <c r="AF82" s="4">
        <f t="shared" si="12"/>
        <v>103.79027604265343</v>
      </c>
      <c r="AG82" s="4">
        <f t="shared" si="13"/>
        <v>643.8382939216483</v>
      </c>
      <c r="AH82" s="4">
        <f t="shared" si="14"/>
        <v>103.79027604265343</v>
      </c>
      <c r="AI82" s="4">
        <f t="shared" si="15"/>
        <v>643.8382939216483</v>
      </c>
      <c r="AJ82" s="4">
        <f t="shared" si="30"/>
        <v>1.4761477455431304</v>
      </c>
    </row>
    <row r="83" spans="1:36" x14ac:dyDescent="0.35">
      <c r="A83" s="35">
        <v>9</v>
      </c>
      <c r="B83" s="23">
        <v>5.2262751334432433</v>
      </c>
      <c r="C83" s="23">
        <v>6.2584424614864256</v>
      </c>
      <c r="D83" s="6">
        <f t="shared" si="0"/>
        <v>109.46409384087623</v>
      </c>
      <c r="E83" s="6">
        <f t="shared" si="1"/>
        <v>643.29503258101499</v>
      </c>
      <c r="F83" s="4">
        <f t="shared" si="16"/>
        <v>106.16409384087623</v>
      </c>
      <c r="G83" s="4">
        <f t="shared" si="17"/>
        <v>106.37561472980556</v>
      </c>
      <c r="H83" s="4">
        <f t="shared" si="18"/>
        <v>-6.7049674189850066</v>
      </c>
      <c r="I83" s="4">
        <f t="shared" si="2"/>
        <v>696.44550171142123</v>
      </c>
      <c r="J83" s="4">
        <f t="shared" si="3"/>
        <v>-644.78863527623923</v>
      </c>
      <c r="K83" s="4">
        <f t="shared" si="19"/>
        <v>270.46409384087622</v>
      </c>
      <c r="L83" s="4">
        <f t="shared" si="20"/>
        <v>71.49956136500812</v>
      </c>
      <c r="M83" s="4">
        <f t="shared" si="4"/>
        <v>1</v>
      </c>
      <c r="N83" s="4">
        <f t="array" aca="1" ref="N83" ca="1">INDIRECT(ADDRESS(ROW(N83),COLUMN(E83)+M83))</f>
        <v>106.16409384087623</v>
      </c>
      <c r="O83" s="6">
        <f t="shared" si="5"/>
        <v>109.46409384087623</v>
      </c>
      <c r="P83" s="6">
        <f t="shared" si="6"/>
        <v>643.29503258101499</v>
      </c>
      <c r="Q83" s="4">
        <f t="shared" si="21"/>
        <v>106.16409384087623</v>
      </c>
      <c r="R83" s="4">
        <f t="shared" si="22"/>
        <v>106.37561472980556</v>
      </c>
      <c r="S83" s="4">
        <f t="shared" si="23"/>
        <v>-6.7049674189850066</v>
      </c>
      <c r="T83" s="4">
        <f t="shared" si="24"/>
        <v>696.44550171142123</v>
      </c>
      <c r="U83" s="4">
        <f t="shared" si="7"/>
        <v>-644.78863527623923</v>
      </c>
      <c r="V83" s="4">
        <f t="shared" si="25"/>
        <v>270.46409384087622</v>
      </c>
      <c r="W83" s="4">
        <f t="shared" si="26"/>
        <v>71.49956136500812</v>
      </c>
      <c r="X83" s="4">
        <f t="shared" si="27"/>
        <v>1</v>
      </c>
      <c r="Y83" s="4">
        <f t="array" aca="1" ref="Y83" ca="1">INDIRECT(ADDRESS(ROW(Y83),COLUMN(P83)+X83))</f>
        <v>106.16409384087623</v>
      </c>
      <c r="Z83" s="4">
        <f t="shared" si="8"/>
        <v>-105.90592566778264</v>
      </c>
      <c r="AA83" s="4">
        <f t="shared" si="9"/>
        <v>-9.985305082676577</v>
      </c>
      <c r="AB83" s="4">
        <f t="shared" si="28"/>
        <v>9.985305082676577</v>
      </c>
      <c r="AC83" s="4">
        <f t="shared" ca="1" si="29"/>
        <v>106.16409384087623</v>
      </c>
      <c r="AD83" s="4">
        <f t="shared" si="10"/>
        <v>78.154373444010361</v>
      </c>
      <c r="AE83" s="4">
        <f t="shared" si="11"/>
        <v>648.25400512279032</v>
      </c>
      <c r="AF83" s="4">
        <f t="shared" si="12"/>
        <v>109.46409384087623</v>
      </c>
      <c r="AG83" s="4">
        <f t="shared" si="13"/>
        <v>643.29503258101499</v>
      </c>
      <c r="AH83" s="4">
        <f t="shared" si="14"/>
        <v>109.46409384087623</v>
      </c>
      <c r="AI83" s="4">
        <f t="shared" si="15"/>
        <v>643.29503258101499</v>
      </c>
      <c r="AJ83" s="4">
        <f t="shared" si="30"/>
        <v>1.7459948772096823</v>
      </c>
    </row>
    <row r="84" spans="1:36" x14ac:dyDescent="0.35">
      <c r="A84" s="35">
        <v>9.5</v>
      </c>
      <c r="B84" s="23">
        <v>5.3170995048137044</v>
      </c>
      <c r="C84" s="23">
        <v>6.5925336637735095</v>
      </c>
      <c r="D84" s="6">
        <f t="shared" si="0"/>
        <v>115.11007157295398</v>
      </c>
      <c r="E84" s="6">
        <f t="shared" si="1"/>
        <v>642.69523235671613</v>
      </c>
      <c r="F84" s="4">
        <f t="shared" si="16"/>
        <v>111.81007157295399</v>
      </c>
      <c r="G84" s="4">
        <f t="shared" si="17"/>
        <v>112.04843477475025</v>
      </c>
      <c r="H84" s="4">
        <f t="shared" si="18"/>
        <v>-7.3047676432838671</v>
      </c>
      <c r="I84" s="4">
        <f t="shared" si="2"/>
        <v>699.61519261336116</v>
      </c>
      <c r="J84" s="4">
        <f t="shared" si="3"/>
        <v>-646.03345188543915</v>
      </c>
      <c r="K84" s="4">
        <f t="shared" si="19"/>
        <v>276.11007157295398</v>
      </c>
      <c r="L84" s="4">
        <f t="shared" si="20"/>
        <v>71.043144795059632</v>
      </c>
      <c r="M84" s="4">
        <f t="shared" si="4"/>
        <v>1</v>
      </c>
      <c r="N84" s="4">
        <f t="array" aca="1" ref="N84" ca="1">INDIRECT(ADDRESS(ROW(N84),COLUMN(E84)+M84))</f>
        <v>111.81007157295399</v>
      </c>
      <c r="O84" s="6">
        <f t="shared" si="5"/>
        <v>115.11007157295398</v>
      </c>
      <c r="P84" s="6">
        <f t="shared" si="6"/>
        <v>642.69523235671613</v>
      </c>
      <c r="Q84" s="4">
        <f t="shared" si="21"/>
        <v>111.81007157295399</v>
      </c>
      <c r="R84" s="4">
        <f t="shared" si="22"/>
        <v>112.04843477475025</v>
      </c>
      <c r="S84" s="4">
        <f t="shared" si="23"/>
        <v>-7.3047676432838671</v>
      </c>
      <c r="T84" s="4">
        <f t="shared" si="24"/>
        <v>699.61519261336116</v>
      </c>
      <c r="U84" s="4">
        <f t="shared" si="7"/>
        <v>-646.03345188543915</v>
      </c>
      <c r="V84" s="4">
        <f t="shared" si="25"/>
        <v>276.11007157295398</v>
      </c>
      <c r="W84" s="4">
        <f t="shared" si="26"/>
        <v>71.043144795059632</v>
      </c>
      <c r="X84" s="4">
        <f t="shared" si="27"/>
        <v>1</v>
      </c>
      <c r="Y84" s="4">
        <f t="array" aca="1" ref="Y84" ca="1">INDIRECT(ADDRESS(ROW(Y84),COLUMN(P84)+X84))</f>
        <v>111.81007157295399</v>
      </c>
      <c r="Z84" s="4">
        <f t="shared" si="8"/>
        <v>-111.48229811014437</v>
      </c>
      <c r="AA84" s="4">
        <f t="shared" si="9"/>
        <v>-11.249397475081135</v>
      </c>
      <c r="AB84" s="4">
        <f t="shared" si="28"/>
        <v>11.249397475081135</v>
      </c>
      <c r="AC84" s="4">
        <f t="shared" ca="1" si="29"/>
        <v>111.81007157295399</v>
      </c>
      <c r="AD84" s="4">
        <f t="shared" si="10"/>
        <v>83.844818004223754</v>
      </c>
      <c r="AE84" s="4">
        <f t="shared" si="11"/>
        <v>647.92724146249964</v>
      </c>
      <c r="AF84" s="4">
        <f t="shared" si="12"/>
        <v>115.11007157295398</v>
      </c>
      <c r="AG84" s="4">
        <f t="shared" si="13"/>
        <v>642.69523235671613</v>
      </c>
      <c r="AH84" s="4">
        <f t="shared" si="14"/>
        <v>115.11007157295398</v>
      </c>
      <c r="AI84" s="4">
        <f t="shared" si="15"/>
        <v>642.69523235671613</v>
      </c>
      <c r="AJ84" s="4">
        <f t="shared" si="30"/>
        <v>2.0727585375003628</v>
      </c>
    </row>
    <row r="85" spans="1:36" x14ac:dyDescent="0.35">
      <c r="A85" s="35">
        <v>10</v>
      </c>
      <c r="B85" s="23">
        <v>5.3886129390335311</v>
      </c>
      <c r="C85" s="23">
        <v>6.9178413801546084</v>
      </c>
      <c r="D85" s="6">
        <f t="shared" si="0"/>
        <v>120.72837720797735</v>
      </c>
      <c r="E85" s="6">
        <f t="shared" si="1"/>
        <v>642.03820696323396</v>
      </c>
      <c r="F85" s="4">
        <f t="shared" si="16"/>
        <v>117.42837720797735</v>
      </c>
      <c r="G85" s="4">
        <f t="shared" si="17"/>
        <v>117.69797756146582</v>
      </c>
      <c r="H85" s="4">
        <f t="shared" si="18"/>
        <v>-7.9617930367660392</v>
      </c>
      <c r="I85" s="4">
        <f t="shared" si="2"/>
        <v>702.72325921132119</v>
      </c>
      <c r="J85" s="4">
        <f t="shared" si="3"/>
        <v>-647.25910809131858</v>
      </c>
      <c r="K85" s="4">
        <f t="shared" si="19"/>
        <v>281.72837720797736</v>
      </c>
      <c r="L85" s="4">
        <f t="shared" si="20"/>
        <v>70.588968395872996</v>
      </c>
      <c r="M85" s="4">
        <f t="shared" si="4"/>
        <v>1</v>
      </c>
      <c r="N85" s="4">
        <f t="array" aca="1" ref="N85" ca="1">INDIRECT(ADDRESS(ROW(N85),COLUMN(E85)+M85))</f>
        <v>117.42837720797735</v>
      </c>
      <c r="O85" s="6">
        <f t="shared" si="5"/>
        <v>120.72837720797735</v>
      </c>
      <c r="P85" s="6">
        <f t="shared" si="6"/>
        <v>642.03820696323396</v>
      </c>
      <c r="Q85" s="4">
        <f t="shared" si="21"/>
        <v>117.42837720797735</v>
      </c>
      <c r="R85" s="4">
        <f t="shared" si="22"/>
        <v>117.69797756146582</v>
      </c>
      <c r="S85" s="4">
        <f t="shared" si="23"/>
        <v>-7.9617930367660392</v>
      </c>
      <c r="T85" s="4">
        <f t="shared" si="24"/>
        <v>702.72325921132119</v>
      </c>
      <c r="U85" s="4">
        <f t="shared" si="7"/>
        <v>-647.25910809131858</v>
      </c>
      <c r="V85" s="4">
        <f t="shared" si="25"/>
        <v>281.72837720797736</v>
      </c>
      <c r="W85" s="4">
        <f t="shared" si="26"/>
        <v>70.588968395872996</v>
      </c>
      <c r="X85" s="4">
        <f t="shared" si="27"/>
        <v>1</v>
      </c>
      <c r="Y85" s="4">
        <f t="array" aca="1" ref="Y85" ca="1">INDIRECT(ADDRESS(ROW(Y85),COLUMN(P85)+X85))</f>
        <v>117.42837720797735</v>
      </c>
      <c r="Z85" s="4">
        <f t="shared" si="8"/>
        <v>-117.02692714985383</v>
      </c>
      <c r="AA85" s="4">
        <f t="shared" si="9"/>
        <v>-12.550388198064358</v>
      </c>
      <c r="AB85" s="4">
        <f t="shared" si="28"/>
        <v>12.550388198064358</v>
      </c>
      <c r="AC85" s="4">
        <f t="shared" ca="1" si="29"/>
        <v>117.42837720797735</v>
      </c>
      <c r="AD85" s="4">
        <f t="shared" si="10"/>
        <v>89.50997143749035</v>
      </c>
      <c r="AE85" s="4">
        <f t="shared" si="11"/>
        <v>647.54285419527571</v>
      </c>
      <c r="AF85" s="4">
        <f t="shared" si="12"/>
        <v>120.72837720797735</v>
      </c>
      <c r="AG85" s="4">
        <f t="shared" si="13"/>
        <v>642.03820696323396</v>
      </c>
      <c r="AH85" s="4">
        <f t="shared" si="14"/>
        <v>120.72837720797735</v>
      </c>
      <c r="AI85" s="4">
        <f t="shared" si="15"/>
        <v>642.03820696323396</v>
      </c>
      <c r="AJ85" s="4">
        <f t="shared" si="30"/>
        <v>2.4571458047242913</v>
      </c>
    </row>
    <row r="86" spans="1:36" x14ac:dyDescent="0.35">
      <c r="A86" s="35">
        <v>10.5</v>
      </c>
      <c r="B86" s="23">
        <v>5.4414444393386932</v>
      </c>
      <c r="C86" s="23">
        <v>7.2337015242749763</v>
      </c>
      <c r="D86" s="6">
        <f t="shared" si="0"/>
        <v>126.31921733948094</v>
      </c>
      <c r="E86" s="6">
        <f t="shared" si="1"/>
        <v>641.32336712268363</v>
      </c>
      <c r="F86" s="4">
        <f t="shared" si="16"/>
        <v>123.01921733948095</v>
      </c>
      <c r="G86" s="4">
        <f t="shared" si="17"/>
        <v>123.32482229018689</v>
      </c>
      <c r="H86" s="4">
        <f t="shared" si="18"/>
        <v>-8.676632877316365</v>
      </c>
      <c r="I86" s="4">
        <f t="shared" si="2"/>
        <v>705.76938288801637</v>
      </c>
      <c r="J86" s="4">
        <f t="shared" si="3"/>
        <v>-648.46471446055398</v>
      </c>
      <c r="K86" s="4">
        <f t="shared" si="19"/>
        <v>287.31921733948093</v>
      </c>
      <c r="L86" s="4">
        <f t="shared" si="20"/>
        <v>70.136921771419935</v>
      </c>
      <c r="M86" s="4">
        <f t="shared" si="4"/>
        <v>1</v>
      </c>
      <c r="N86" s="4">
        <f t="array" aca="1" ref="N86" ca="1">INDIRECT(ADDRESS(ROW(N86),COLUMN(E86)+M86))</f>
        <v>123.01921733948095</v>
      </c>
      <c r="O86" s="6">
        <f t="shared" si="5"/>
        <v>126.31921733948094</v>
      </c>
      <c r="P86" s="6">
        <f t="shared" si="6"/>
        <v>641.32336712268363</v>
      </c>
      <c r="Q86" s="4">
        <f t="shared" si="21"/>
        <v>123.01921733948095</v>
      </c>
      <c r="R86" s="4">
        <f t="shared" si="22"/>
        <v>123.32482229018689</v>
      </c>
      <c r="S86" s="4">
        <f t="shared" si="23"/>
        <v>-8.676632877316365</v>
      </c>
      <c r="T86" s="4">
        <f t="shared" si="24"/>
        <v>705.76938288801637</v>
      </c>
      <c r="U86" s="4">
        <f t="shared" si="7"/>
        <v>-648.46471446055398</v>
      </c>
      <c r="V86" s="4">
        <f t="shared" si="25"/>
        <v>287.31921733948093</v>
      </c>
      <c r="W86" s="4">
        <f t="shared" si="26"/>
        <v>70.136921771419935</v>
      </c>
      <c r="X86" s="4">
        <f t="shared" si="27"/>
        <v>1</v>
      </c>
      <c r="Y86" s="4">
        <f t="array" aca="1" ref="Y86" ca="1">INDIRECT(ADDRESS(ROW(Y86),COLUMN(P86)+X86))</f>
        <v>123.01921733948095</v>
      </c>
      <c r="Z86" s="4">
        <f t="shared" si="8"/>
        <v>-122.54043992562157</v>
      </c>
      <c r="AA86" s="4">
        <f t="shared" si="9"/>
        <v>-13.887129859740938</v>
      </c>
      <c r="AB86" s="4">
        <f t="shared" si="28"/>
        <v>13.887129859740938</v>
      </c>
      <c r="AC86" s="4">
        <f t="shared" ca="1" si="29"/>
        <v>123.01921733948095</v>
      </c>
      <c r="AD86" s="4">
        <f t="shared" si="10"/>
        <v>95.150036769703576</v>
      </c>
      <c r="AE86" s="4">
        <f t="shared" si="11"/>
        <v>647.10023328078466</v>
      </c>
      <c r="AF86" s="4">
        <f t="shared" si="12"/>
        <v>126.31921733948094</v>
      </c>
      <c r="AG86" s="4">
        <f t="shared" si="13"/>
        <v>641.32336712268363</v>
      </c>
      <c r="AH86" s="4">
        <f t="shared" si="14"/>
        <v>126.31921733948094</v>
      </c>
      <c r="AI86" s="4">
        <f t="shared" si="15"/>
        <v>641.32336712268363</v>
      </c>
      <c r="AJ86" s="4">
        <f t="shared" si="30"/>
        <v>2.8997667192153358</v>
      </c>
    </row>
    <row r="87" spans="1:36" x14ac:dyDescent="0.35">
      <c r="A87" s="35">
        <v>11</v>
      </c>
      <c r="B87" s="23">
        <v>5.4762516821268772</v>
      </c>
      <c r="C87" s="23">
        <v>7.5395408974334952</v>
      </c>
      <c r="D87" s="6">
        <f t="shared" si="0"/>
        <v>131.88282790306383</v>
      </c>
      <c r="E87" s="6">
        <f t="shared" si="1"/>
        <v>640.55021812815801</v>
      </c>
      <c r="F87" s="4">
        <f t="shared" si="16"/>
        <v>128.58282790306382</v>
      </c>
      <c r="G87" s="4">
        <f t="shared" si="17"/>
        <v>128.92960098043554</v>
      </c>
      <c r="H87" s="4">
        <f t="shared" si="18"/>
        <v>-9.4497818718419921</v>
      </c>
      <c r="I87" s="4">
        <f t="shared" si="2"/>
        <v>708.75333633244918</v>
      </c>
      <c r="J87" s="4">
        <f t="shared" si="3"/>
        <v>-649.64951139012237</v>
      </c>
      <c r="K87" s="4">
        <f t="shared" si="19"/>
        <v>292.8828279030638</v>
      </c>
      <c r="L87" s="4">
        <f t="shared" si="20"/>
        <v>69.686894429380146</v>
      </c>
      <c r="M87" s="4">
        <f t="shared" si="4"/>
        <v>1</v>
      </c>
      <c r="N87" s="4">
        <f t="array" aca="1" ref="N87" ca="1">INDIRECT(ADDRESS(ROW(N87),COLUMN(E87)+M87))</f>
        <v>128.58282790306382</v>
      </c>
      <c r="O87" s="6">
        <f t="shared" si="5"/>
        <v>131.88282790306383</v>
      </c>
      <c r="P87" s="6">
        <f t="shared" si="6"/>
        <v>640.55021812815801</v>
      </c>
      <c r="Q87" s="4">
        <f t="shared" si="21"/>
        <v>128.58282790306382</v>
      </c>
      <c r="R87" s="4">
        <f t="shared" si="22"/>
        <v>128.92960098043554</v>
      </c>
      <c r="S87" s="4">
        <f t="shared" si="23"/>
        <v>-9.4497818718419921</v>
      </c>
      <c r="T87" s="4">
        <f t="shared" si="24"/>
        <v>708.75333633244918</v>
      </c>
      <c r="U87" s="4">
        <f t="shared" si="7"/>
        <v>-649.64951139012237</v>
      </c>
      <c r="V87" s="4">
        <f t="shared" si="25"/>
        <v>292.8828279030638</v>
      </c>
      <c r="W87" s="4">
        <f t="shared" si="26"/>
        <v>69.686894429380146</v>
      </c>
      <c r="X87" s="4">
        <f t="shared" si="27"/>
        <v>1</v>
      </c>
      <c r="Y87" s="4">
        <f t="array" aca="1" ref="Y87" ca="1">INDIRECT(ADDRESS(ROW(Y87),COLUMN(P87)+X87))</f>
        <v>128.58282790306382</v>
      </c>
      <c r="Z87" s="4">
        <f t="shared" si="8"/>
        <v>-128.02350257971389</v>
      </c>
      <c r="AA87" s="4">
        <f t="shared" si="9"/>
        <v>-15.258597451807711</v>
      </c>
      <c r="AB87" s="4">
        <f t="shared" si="28"/>
        <v>15.258597451807711</v>
      </c>
      <c r="AC87" s="4">
        <f t="shared" ca="1" si="29"/>
        <v>128.58282790306382</v>
      </c>
      <c r="AD87" s="4">
        <f t="shared" si="10"/>
        <v>100.76524618777289</v>
      </c>
      <c r="AE87" s="4">
        <f t="shared" si="11"/>
        <v>646.5988632815945</v>
      </c>
      <c r="AF87" s="4">
        <f t="shared" si="12"/>
        <v>131.88282790306383</v>
      </c>
      <c r="AG87" s="4">
        <f t="shared" si="13"/>
        <v>640.55021812815801</v>
      </c>
      <c r="AH87" s="4">
        <f t="shared" si="14"/>
        <v>131.88282790306383</v>
      </c>
      <c r="AI87" s="4">
        <f t="shared" si="15"/>
        <v>640.55021812815801</v>
      </c>
      <c r="AJ87" s="4">
        <f t="shared" si="30"/>
        <v>3.4011367184054961</v>
      </c>
    </row>
    <row r="88" spans="1:36" x14ac:dyDescent="0.35">
      <c r="A88" s="35">
        <v>11.5</v>
      </c>
      <c r="B88" s="23">
        <v>5.493712418405523</v>
      </c>
      <c r="C88" s="23">
        <v>7.8348738454215594</v>
      </c>
      <c r="D88" s="6">
        <f t="shared" si="0"/>
        <v>137.41946560995507</v>
      </c>
      <c r="E88" s="6">
        <f t="shared" si="1"/>
        <v>639.71835649459024</v>
      </c>
      <c r="F88" s="4">
        <f t="shared" si="16"/>
        <v>134.11946560995506</v>
      </c>
      <c r="G88" s="4">
        <f t="shared" si="17"/>
        <v>134.51298542769857</v>
      </c>
      <c r="H88" s="4">
        <f t="shared" si="18"/>
        <v>-10.281643505409761</v>
      </c>
      <c r="I88" s="4">
        <f t="shared" si="2"/>
        <v>711.67497546792367</v>
      </c>
      <c r="J88" s="4">
        <f t="shared" si="3"/>
        <v>-650.81286260718537</v>
      </c>
      <c r="K88" s="4">
        <f t="shared" si="19"/>
        <v>298.41946560995507</v>
      </c>
      <c r="L88" s="4">
        <f t="shared" si="20"/>
        <v>69.238776687656411</v>
      </c>
      <c r="M88" s="4">
        <f t="shared" si="4"/>
        <v>1</v>
      </c>
      <c r="N88" s="4">
        <f t="array" aca="1" ref="N88" ca="1">INDIRECT(ADDRESS(ROW(N88),COLUMN(E88)+M88))</f>
        <v>134.11946560995506</v>
      </c>
      <c r="O88" s="6">
        <f t="shared" si="5"/>
        <v>137.41946560995507</v>
      </c>
      <c r="P88" s="6">
        <f t="shared" si="6"/>
        <v>639.71835649459024</v>
      </c>
      <c r="Q88" s="4">
        <f t="shared" si="21"/>
        <v>134.11946560995506</v>
      </c>
      <c r="R88" s="4">
        <f t="shared" si="22"/>
        <v>134.51298542769857</v>
      </c>
      <c r="S88" s="4">
        <f t="shared" si="23"/>
        <v>-10.281643505409761</v>
      </c>
      <c r="T88" s="4">
        <f t="shared" si="24"/>
        <v>711.67497546792367</v>
      </c>
      <c r="U88" s="4">
        <f t="shared" si="7"/>
        <v>-650.81286260718537</v>
      </c>
      <c r="V88" s="4">
        <f t="shared" si="25"/>
        <v>298.41946560995507</v>
      </c>
      <c r="W88" s="4">
        <f t="shared" si="26"/>
        <v>69.238776687656411</v>
      </c>
      <c r="X88" s="4">
        <f t="shared" si="27"/>
        <v>1</v>
      </c>
      <c r="Y88" s="4">
        <f t="array" aca="1" ref="Y88" ca="1">INDIRECT(ADDRESS(ROW(Y88),COLUMN(P88)+X88))</f>
        <v>134.11946560995506</v>
      </c>
      <c r="Z88" s="4">
        <f t="shared" si="8"/>
        <v>-133.47680774982626</v>
      </c>
      <c r="AA88" s="4">
        <f t="shared" si="9"/>
        <v>-16.663884348739725</v>
      </c>
      <c r="AB88" s="4">
        <f t="shared" si="28"/>
        <v>16.663884348739725</v>
      </c>
      <c r="AC88" s="4">
        <f t="shared" ca="1" si="29"/>
        <v>134.11946560995506</v>
      </c>
      <c r="AD88" s="4">
        <f t="shared" si="10"/>
        <v>106.35585247347476</v>
      </c>
      <c r="AE88" s="4">
        <f t="shared" si="11"/>
        <v>646.03832001561545</v>
      </c>
      <c r="AF88" s="4">
        <f t="shared" si="12"/>
        <v>137.41946560995507</v>
      </c>
      <c r="AG88" s="4">
        <f t="shared" si="13"/>
        <v>639.71835649459024</v>
      </c>
      <c r="AH88" s="4">
        <f t="shared" si="14"/>
        <v>137.41946560995507</v>
      </c>
      <c r="AI88" s="4">
        <f t="shared" si="15"/>
        <v>639.71835649459024</v>
      </c>
      <c r="AJ88" s="4">
        <f t="shared" si="30"/>
        <v>3.9616799843845456</v>
      </c>
    </row>
    <row r="89" spans="1:36" x14ac:dyDescent="0.35">
      <c r="A89" s="35">
        <v>12</v>
      </c>
      <c r="B89" s="23">
        <v>5.4945166550705835</v>
      </c>
      <c r="C89" s="23">
        <v>8.11929818421841</v>
      </c>
      <c r="D89" s="6">
        <f t="shared" si="0"/>
        <v>142.92940016035578</v>
      </c>
      <c r="E89" s="6">
        <f t="shared" si="1"/>
        <v>638.82746587819145</v>
      </c>
      <c r="F89" s="4">
        <f t="shared" si="16"/>
        <v>139.62940016035577</v>
      </c>
      <c r="G89" s="4">
        <f t="shared" si="17"/>
        <v>140.07567564657234</v>
      </c>
      <c r="H89" s="4">
        <f t="shared" si="18"/>
        <v>-11.172534121808553</v>
      </c>
      <c r="I89" s="4">
        <f t="shared" si="2"/>
        <v>714.5342313209859</v>
      </c>
      <c r="J89" s="4">
        <f t="shared" si="3"/>
        <v>-651.95424787425452</v>
      </c>
      <c r="K89" s="4">
        <f t="shared" si="19"/>
        <v>303.92940016035578</v>
      </c>
      <c r="L89" s="4">
        <f t="shared" si="20"/>
        <v>68.792460459666444</v>
      </c>
      <c r="M89" s="4">
        <f t="shared" si="4"/>
        <v>1</v>
      </c>
      <c r="N89" s="4">
        <f t="array" aca="1" ref="N89" ca="1">INDIRECT(ADDRESS(ROW(N89),COLUMN(E89)+M89))</f>
        <v>139.62940016035577</v>
      </c>
      <c r="O89" s="6">
        <f t="shared" si="5"/>
        <v>142.92940016035578</v>
      </c>
      <c r="P89" s="6">
        <f t="shared" si="6"/>
        <v>638.82746587819145</v>
      </c>
      <c r="Q89" s="4">
        <f t="shared" si="21"/>
        <v>139.62940016035577</v>
      </c>
      <c r="R89" s="4">
        <f t="shared" si="22"/>
        <v>140.07567564657234</v>
      </c>
      <c r="S89" s="4">
        <f t="shared" si="23"/>
        <v>-11.172534121808553</v>
      </c>
      <c r="T89" s="4">
        <f t="shared" si="24"/>
        <v>714.5342313209859</v>
      </c>
      <c r="U89" s="4">
        <f t="shared" si="7"/>
        <v>-651.95424787425452</v>
      </c>
      <c r="V89" s="4">
        <f t="shared" si="25"/>
        <v>303.92940016035578</v>
      </c>
      <c r="W89" s="4">
        <f t="shared" si="26"/>
        <v>68.792460459666444</v>
      </c>
      <c r="X89" s="4">
        <f t="shared" si="27"/>
        <v>1</v>
      </c>
      <c r="Y89" s="4">
        <f t="array" aca="1" ref="Y89" ca="1">INDIRECT(ADDRESS(ROW(Y89),COLUMN(P89)+X89))</f>
        <v>139.62940016035577</v>
      </c>
      <c r="Z89" s="4">
        <f t="shared" si="8"/>
        <v>-138.90106321873679</v>
      </c>
      <c r="AA89" s="4">
        <f t="shared" si="9"/>
        <v>-18.102197229845473</v>
      </c>
      <c r="AB89" s="4">
        <f t="shared" si="28"/>
        <v>18.102197229845473</v>
      </c>
      <c r="AC89" s="4">
        <f t="shared" ca="1" si="29"/>
        <v>139.62940016035577</v>
      </c>
      <c r="AD89" s="4">
        <f t="shared" si="10"/>
        <v>111.92212121709416</v>
      </c>
      <c r="AE89" s="4">
        <f t="shared" si="11"/>
        <v>645.41826647711434</v>
      </c>
      <c r="AF89" s="4">
        <f t="shared" si="12"/>
        <v>142.92940016035578</v>
      </c>
      <c r="AG89" s="4">
        <f t="shared" si="13"/>
        <v>638.82746587819145</v>
      </c>
      <c r="AH89" s="4">
        <f t="shared" si="14"/>
        <v>142.92940016035578</v>
      </c>
      <c r="AI89" s="4">
        <f t="shared" si="15"/>
        <v>638.82746587819145</v>
      </c>
      <c r="AJ89" s="4">
        <f t="shared" si="30"/>
        <v>4.5817335228856564</v>
      </c>
    </row>
    <row r="90" spans="1:36" x14ac:dyDescent="0.35">
      <c r="A90" s="35">
        <v>12.5</v>
      </c>
      <c r="B90" s="23">
        <v>5.4793596502216753</v>
      </c>
      <c r="C90" s="23">
        <v>8.3924905660868347</v>
      </c>
      <c r="D90" s="6">
        <f t="shared" si="0"/>
        <v>148.41290727076284</v>
      </c>
      <c r="E90" s="6">
        <f t="shared" si="1"/>
        <v>637.87731243600808</v>
      </c>
      <c r="F90" s="4">
        <f t="shared" si="16"/>
        <v>145.11290727076283</v>
      </c>
      <c r="G90" s="4">
        <f t="shared" si="17"/>
        <v>145.61838967090378</v>
      </c>
      <c r="H90" s="4">
        <f t="shared" si="18"/>
        <v>-12.122687563991917</v>
      </c>
      <c r="I90" s="4">
        <f t="shared" si="2"/>
        <v>717.33110198468876</v>
      </c>
      <c r="J90" s="4">
        <f t="shared" si="3"/>
        <v>-653.07325514095805</v>
      </c>
      <c r="K90" s="4">
        <f t="shared" si="19"/>
        <v>309.41290727076284</v>
      </c>
      <c r="L90" s="4">
        <f t="shared" si="20"/>
        <v>68.347839921370849</v>
      </c>
      <c r="M90" s="4">
        <f t="shared" si="4"/>
        <v>1</v>
      </c>
      <c r="N90" s="4">
        <f t="array" aca="1" ref="N90" ca="1">INDIRECT(ADDRESS(ROW(N90),COLUMN(E90)+M90))</f>
        <v>145.11290727076283</v>
      </c>
      <c r="O90" s="6">
        <f t="shared" si="5"/>
        <v>148.41290727076284</v>
      </c>
      <c r="P90" s="6">
        <f t="shared" si="6"/>
        <v>637.87731243600808</v>
      </c>
      <c r="Q90" s="4">
        <f t="shared" si="21"/>
        <v>145.11290727076283</v>
      </c>
      <c r="R90" s="4">
        <f t="shared" si="22"/>
        <v>145.61838967090378</v>
      </c>
      <c r="S90" s="4">
        <f t="shared" si="23"/>
        <v>-12.122687563991917</v>
      </c>
      <c r="T90" s="4">
        <f t="shared" si="24"/>
        <v>717.33110198468876</v>
      </c>
      <c r="U90" s="4">
        <f t="shared" si="7"/>
        <v>-653.07325514095805</v>
      </c>
      <c r="V90" s="4">
        <f t="shared" si="25"/>
        <v>309.41290727076284</v>
      </c>
      <c r="W90" s="4">
        <f t="shared" si="26"/>
        <v>68.347839921370849</v>
      </c>
      <c r="X90" s="4">
        <f t="shared" si="27"/>
        <v>1</v>
      </c>
      <c r="Y90" s="4">
        <f t="array" aca="1" ref="Y90" ca="1">INDIRECT(ADDRESS(ROW(Y90),COLUMN(P90)+X90))</f>
        <v>145.11290727076283</v>
      </c>
      <c r="Z90" s="4">
        <f t="shared" si="8"/>
        <v>-144.29698176625354</v>
      </c>
      <c r="AA90" s="4">
        <f t="shared" si="9"/>
        <v>-19.572850162831848</v>
      </c>
      <c r="AB90" s="4">
        <f t="shared" si="28"/>
        <v>19.572850162831848</v>
      </c>
      <c r="AC90" s="4">
        <f t="shared" ca="1" si="29"/>
        <v>145.11290727076283</v>
      </c>
      <c r="AD90" s="4">
        <f t="shared" si="10"/>
        <v>117.46432384506097</v>
      </c>
      <c r="AE90" s="4">
        <f t="shared" si="11"/>
        <v>644.73844819784597</v>
      </c>
      <c r="AF90" s="4">
        <f t="shared" si="12"/>
        <v>148.41290727076284</v>
      </c>
      <c r="AG90" s="4">
        <f t="shared" si="13"/>
        <v>637.87731243600808</v>
      </c>
      <c r="AH90" s="4">
        <f t="shared" si="14"/>
        <v>148.41290727076284</v>
      </c>
      <c r="AI90" s="4">
        <f t="shared" si="15"/>
        <v>637.87731243600808</v>
      </c>
      <c r="AJ90" s="4">
        <f t="shared" si="30"/>
        <v>5.2615518021540311</v>
      </c>
    </row>
    <row r="91" spans="1:36" x14ac:dyDescent="0.35">
      <c r="A91" s="35">
        <v>13</v>
      </c>
      <c r="B91" s="23">
        <v>5.4489357312645597</v>
      </c>
      <c r="C91" s="23">
        <v>8.6542014443264179</v>
      </c>
      <c r="D91" s="6">
        <f t="shared" si="0"/>
        <v>153.87026252402069</v>
      </c>
      <c r="E91" s="6">
        <f t="shared" si="1"/>
        <v>636.867739783861</v>
      </c>
      <c r="F91" s="4">
        <f t="shared" si="16"/>
        <v>150.57026252402068</v>
      </c>
      <c r="G91" s="4">
        <f t="shared" si="17"/>
        <v>151.14185460995537</v>
      </c>
      <c r="H91" s="4">
        <f t="shared" si="18"/>
        <v>-13.132260216139002</v>
      </c>
      <c r="I91" s="4">
        <f t="shared" si="2"/>
        <v>720.06564480303837</v>
      </c>
      <c r="J91" s="4">
        <f t="shared" si="3"/>
        <v>-654.16957235852783</v>
      </c>
      <c r="K91" s="4">
        <f t="shared" si="19"/>
        <v>314.87026252402069</v>
      </c>
      <c r="L91" s="4">
        <f t="shared" si="20"/>
        <v>67.904812065395546</v>
      </c>
      <c r="M91" s="4">
        <f t="shared" si="4"/>
        <v>1</v>
      </c>
      <c r="N91" s="4">
        <f t="array" aca="1" ref="N91" ca="1">INDIRECT(ADDRESS(ROW(N91),COLUMN(E91)+M91))</f>
        <v>150.57026252402068</v>
      </c>
      <c r="O91" s="6">
        <f t="shared" si="5"/>
        <v>153.87026252402069</v>
      </c>
      <c r="P91" s="6">
        <f t="shared" si="6"/>
        <v>636.867739783861</v>
      </c>
      <c r="Q91" s="4">
        <f t="shared" si="21"/>
        <v>150.57026252402068</v>
      </c>
      <c r="R91" s="4">
        <f t="shared" si="22"/>
        <v>151.14185460995537</v>
      </c>
      <c r="S91" s="4">
        <f t="shared" si="23"/>
        <v>-13.132260216139002</v>
      </c>
      <c r="T91" s="4">
        <f t="shared" si="24"/>
        <v>720.06564480303837</v>
      </c>
      <c r="U91" s="4">
        <f t="shared" si="7"/>
        <v>-654.16957235852783</v>
      </c>
      <c r="V91" s="4">
        <f t="shared" si="25"/>
        <v>314.87026252402069</v>
      </c>
      <c r="W91" s="4">
        <f t="shared" si="26"/>
        <v>67.904812065395546</v>
      </c>
      <c r="X91" s="4">
        <f t="shared" si="27"/>
        <v>1</v>
      </c>
      <c r="Y91" s="4">
        <f t="array" aca="1" ref="Y91" ca="1">INDIRECT(ADDRESS(ROW(Y91),COLUMN(P91)+X91))</f>
        <v>150.57026252402068</v>
      </c>
      <c r="Z91" s="4">
        <f t="shared" si="8"/>
        <v>-149.66527223179835</v>
      </c>
      <c r="AA91" s="4">
        <f t="shared" si="9"/>
        <v>-21.075258070035069</v>
      </c>
      <c r="AB91" s="4">
        <f t="shared" si="28"/>
        <v>21.075258070035069</v>
      </c>
      <c r="AC91" s="4">
        <f t="shared" ca="1" si="29"/>
        <v>150.57026252402068</v>
      </c>
      <c r="AD91" s="4">
        <f t="shared" si="10"/>
        <v>122.98273147032873</v>
      </c>
      <c r="AE91" s="4">
        <f t="shared" si="11"/>
        <v>643.9986882065615</v>
      </c>
      <c r="AF91" s="4">
        <f t="shared" si="12"/>
        <v>153.87026252402069</v>
      </c>
      <c r="AG91" s="4">
        <f t="shared" si="13"/>
        <v>636.867739783861</v>
      </c>
      <c r="AH91" s="4">
        <f t="shared" si="14"/>
        <v>153.87026252402069</v>
      </c>
      <c r="AI91" s="4">
        <f t="shared" si="15"/>
        <v>636.867739783861</v>
      </c>
      <c r="AJ91" s="4">
        <f t="shared" si="30"/>
        <v>6.0013117934385036</v>
      </c>
    </row>
    <row r="92" spans="1:36" x14ac:dyDescent="0.35">
      <c r="A92" s="35">
        <v>13.5</v>
      </c>
      <c r="B92" s="23">
        <v>5.4039329234519808</v>
      </c>
      <c r="C92" s="23">
        <v>8.9042497791335613</v>
      </c>
      <c r="D92" s="6">
        <f t="shared" si="0"/>
        <v>159.30173602975123</v>
      </c>
      <c r="E92" s="6">
        <f t="shared" si="1"/>
        <v>635.79866369510933</v>
      </c>
      <c r="F92" s="4">
        <f t="shared" si="16"/>
        <v>156.00173602975121</v>
      </c>
      <c r="G92" s="4">
        <f t="shared" si="17"/>
        <v>156.64679887294469</v>
      </c>
      <c r="H92" s="4">
        <f t="shared" si="18"/>
        <v>-14.201336304890674</v>
      </c>
      <c r="I92" s="4">
        <f t="shared" si="2"/>
        <v>722.73796887780327</v>
      </c>
      <c r="J92" s="4">
        <f t="shared" si="3"/>
        <v>-655.24297914580825</v>
      </c>
      <c r="K92" s="4">
        <f t="shared" si="19"/>
        <v>320.30173602975123</v>
      </c>
      <c r="L92" s="4">
        <f t="shared" si="20"/>
        <v>67.463277149395012</v>
      </c>
      <c r="M92" s="4">
        <f t="shared" si="4"/>
        <v>1</v>
      </c>
      <c r="N92" s="4">
        <f t="array" aca="1" ref="N92" ca="1">INDIRECT(ADDRESS(ROW(N92),COLUMN(E92)+M92))</f>
        <v>156.00173602975121</v>
      </c>
      <c r="O92" s="6">
        <f t="shared" si="5"/>
        <v>159.30173602975123</v>
      </c>
      <c r="P92" s="6">
        <f t="shared" si="6"/>
        <v>635.79866369510933</v>
      </c>
      <c r="Q92" s="4">
        <f t="shared" si="21"/>
        <v>156.00173602975121</v>
      </c>
      <c r="R92" s="4">
        <f t="shared" si="22"/>
        <v>156.64679887294469</v>
      </c>
      <c r="S92" s="4">
        <f t="shared" si="23"/>
        <v>-14.201336304890674</v>
      </c>
      <c r="T92" s="4">
        <f t="shared" si="24"/>
        <v>722.73796887780327</v>
      </c>
      <c r="U92" s="4">
        <f t="shared" si="7"/>
        <v>-655.24297914580825</v>
      </c>
      <c r="V92" s="4">
        <f t="shared" si="25"/>
        <v>320.30173602975123</v>
      </c>
      <c r="W92" s="4">
        <f t="shared" si="26"/>
        <v>67.463277149395012</v>
      </c>
      <c r="X92" s="4">
        <f t="shared" si="27"/>
        <v>1</v>
      </c>
      <c r="Y92" s="4">
        <f t="array" aca="1" ref="Y92" ca="1">INDIRECT(ADDRESS(ROW(Y92),COLUMN(P92)+X92))</f>
        <v>156.00173602975121</v>
      </c>
      <c r="Z92" s="4">
        <f t="shared" si="8"/>
        <v>-155.00663176608381</v>
      </c>
      <c r="AA92" s="4">
        <f t="shared" si="9"/>
        <v>-22.608929777290996</v>
      </c>
      <c r="AB92" s="4">
        <f t="shared" si="28"/>
        <v>22.608929777290996</v>
      </c>
      <c r="AC92" s="4">
        <f t="shared" ca="1" si="29"/>
        <v>156.00173602975121</v>
      </c>
      <c r="AD92" s="4">
        <f t="shared" si="10"/>
        <v>128.4776095531449</v>
      </c>
      <c r="AE92" s="4">
        <f t="shared" si="11"/>
        <v>643.19888172934145</v>
      </c>
      <c r="AF92" s="4">
        <f t="shared" si="12"/>
        <v>159.30173602975123</v>
      </c>
      <c r="AG92" s="4">
        <f t="shared" si="13"/>
        <v>635.79866369510933</v>
      </c>
      <c r="AH92" s="4">
        <f t="shared" si="14"/>
        <v>159.30173602975123</v>
      </c>
      <c r="AI92" s="4">
        <f t="shared" si="15"/>
        <v>635.79866369510933</v>
      </c>
      <c r="AJ92" s="4">
        <f t="shared" si="30"/>
        <v>6.8011182706585487</v>
      </c>
    </row>
    <row r="93" spans="1:36" x14ac:dyDescent="0.35">
      <c r="A93" s="35">
        <v>14</v>
      </c>
      <c r="B93" s="23">
        <v>5.3450283596994144</v>
      </c>
      <c r="C93" s="23">
        <v>9.1425176097933392</v>
      </c>
      <c r="D93" s="6">
        <f t="shared" si="0"/>
        <v>164.70758786599572</v>
      </c>
      <c r="E93" s="6">
        <f t="shared" si="1"/>
        <v>634.67006666547013</v>
      </c>
      <c r="F93" s="4">
        <f t="shared" si="16"/>
        <v>161.40758786599571</v>
      </c>
      <c r="G93" s="4">
        <f t="shared" si="17"/>
        <v>162.13394547953325</v>
      </c>
      <c r="H93" s="4">
        <f t="shared" si="18"/>
        <v>-15.329933334529869</v>
      </c>
      <c r="I93" s="4">
        <f t="shared" si="2"/>
        <v>725.34822797486663</v>
      </c>
      <c r="J93" s="4">
        <f t="shared" si="3"/>
        <v>-656.29333846765246</v>
      </c>
      <c r="K93" s="4">
        <f t="shared" si="19"/>
        <v>325.70758786599572</v>
      </c>
      <c r="L93" s="4">
        <f t="shared" si="20"/>
        <v>67.023139047039862</v>
      </c>
      <c r="M93" s="4">
        <f t="shared" si="4"/>
        <v>1</v>
      </c>
      <c r="N93" s="4">
        <f t="array" aca="1" ref="N93" ca="1">INDIRECT(ADDRESS(ROW(N93),COLUMN(E93)+M93))</f>
        <v>161.40758786599571</v>
      </c>
      <c r="O93" s="6">
        <f t="shared" si="5"/>
        <v>164.70758786599572</v>
      </c>
      <c r="P93" s="6">
        <f t="shared" si="6"/>
        <v>634.67006666547013</v>
      </c>
      <c r="Q93" s="4">
        <f t="shared" si="21"/>
        <v>161.40758786599571</v>
      </c>
      <c r="R93" s="4">
        <f t="shared" si="22"/>
        <v>162.13394547953325</v>
      </c>
      <c r="S93" s="4">
        <f t="shared" si="23"/>
        <v>-15.329933334529869</v>
      </c>
      <c r="T93" s="4">
        <f t="shared" si="24"/>
        <v>725.34822797486663</v>
      </c>
      <c r="U93" s="4">
        <f t="shared" si="7"/>
        <v>-656.29333846765246</v>
      </c>
      <c r="V93" s="4">
        <f t="shared" si="25"/>
        <v>325.70758786599572</v>
      </c>
      <c r="W93" s="4">
        <f t="shared" si="26"/>
        <v>67.023139047039862</v>
      </c>
      <c r="X93" s="4">
        <f t="shared" si="27"/>
        <v>1</v>
      </c>
      <c r="Y93" s="4">
        <f t="array" aca="1" ref="Y93" ca="1">INDIRECT(ADDRESS(ROW(Y93),COLUMN(P93)+X93))</f>
        <v>161.40758786599571</v>
      </c>
      <c r="Z93" s="4">
        <f t="shared" si="8"/>
        <v>-160.32173922659902</v>
      </c>
      <c r="AA93" s="4">
        <f t="shared" si="9"/>
        <v>-24.173460822121342</v>
      </c>
      <c r="AB93" s="4">
        <f t="shared" si="28"/>
        <v>24.173460822121342</v>
      </c>
      <c r="AC93" s="4">
        <f t="shared" ca="1" si="29"/>
        <v>161.40758786599571</v>
      </c>
      <c r="AD93" s="4">
        <f t="shared" si="10"/>
        <v>133.94921334304664</v>
      </c>
      <c r="AE93" s="4">
        <f t="shared" si="11"/>
        <v>642.33899075597958</v>
      </c>
      <c r="AF93" s="4">
        <f t="shared" si="12"/>
        <v>164.70758786599572</v>
      </c>
      <c r="AG93" s="4">
        <f t="shared" si="13"/>
        <v>634.67006666547013</v>
      </c>
      <c r="AH93" s="4">
        <f t="shared" si="14"/>
        <v>164.70758786599572</v>
      </c>
      <c r="AI93" s="4">
        <f t="shared" si="15"/>
        <v>634.67006666547013</v>
      </c>
      <c r="AJ93" s="4">
        <f t="shared" si="30"/>
        <v>7.6610092440204198</v>
      </c>
    </row>
    <row r="94" spans="1:36" x14ac:dyDescent="0.35">
      <c r="A94" s="35">
        <v>14.5</v>
      </c>
      <c r="B94" s="23">
        <v>5.2728844297335513</v>
      </c>
      <c r="C94" s="23">
        <v>9.3689446007109449</v>
      </c>
      <c r="D94" s="6">
        <f t="shared" si="0"/>
        <v>170.08806426012328</v>
      </c>
      <c r="E94" s="6">
        <f t="shared" si="1"/>
        <v>633.48199245139983</v>
      </c>
      <c r="F94" s="4">
        <f t="shared" si="16"/>
        <v>166.78806426012326</v>
      </c>
      <c r="G94" s="4">
        <f t="shared" si="17"/>
        <v>167.60400637518967</v>
      </c>
      <c r="H94" s="4">
        <f t="shared" si="18"/>
        <v>-16.518007548600167</v>
      </c>
      <c r="I94" s="4">
        <f t="shared" si="2"/>
        <v>727.89661388552122</v>
      </c>
      <c r="J94" s="4">
        <f t="shared" si="3"/>
        <v>-657.3205884591506</v>
      </c>
      <c r="K94" s="4">
        <f t="shared" si="19"/>
        <v>331.08806426012325</v>
      </c>
      <c r="L94" s="4">
        <f t="shared" si="20"/>
        <v>66.584305510764395</v>
      </c>
      <c r="M94" s="4">
        <f t="shared" si="4"/>
        <v>1</v>
      </c>
      <c r="N94" s="4">
        <f t="array" aca="1" ref="N94" ca="1">INDIRECT(ADDRESS(ROW(N94),COLUMN(E94)+M94))</f>
        <v>166.78806426012326</v>
      </c>
      <c r="O94" s="6">
        <f t="shared" si="5"/>
        <v>170.08806426012328</v>
      </c>
      <c r="P94" s="6">
        <f t="shared" si="6"/>
        <v>633.48199245139983</v>
      </c>
      <c r="Q94" s="4">
        <f t="shared" si="21"/>
        <v>166.78806426012326</v>
      </c>
      <c r="R94" s="4">
        <f t="shared" si="22"/>
        <v>167.60400637518967</v>
      </c>
      <c r="S94" s="4">
        <f t="shared" si="23"/>
        <v>-16.518007548600167</v>
      </c>
      <c r="T94" s="4">
        <f t="shared" si="24"/>
        <v>727.89661388552122</v>
      </c>
      <c r="U94" s="4">
        <f t="shared" si="7"/>
        <v>-657.3205884591506</v>
      </c>
      <c r="V94" s="4">
        <f t="shared" si="25"/>
        <v>331.08806426012325</v>
      </c>
      <c r="W94" s="4">
        <f t="shared" si="26"/>
        <v>66.584305510764395</v>
      </c>
      <c r="X94" s="4">
        <f t="shared" si="27"/>
        <v>1</v>
      </c>
      <c r="Y94" s="4">
        <f t="array" aca="1" ref="Y94" ca="1">INDIRECT(ADDRESS(ROW(Y94),COLUMN(P94)+X94))</f>
        <v>166.78806426012326</v>
      </c>
      <c r="Z94" s="4">
        <f t="shared" si="8"/>
        <v>-165.61124965366034</v>
      </c>
      <c r="AA94" s="4">
        <f t="shared" si="9"/>
        <v>-25.768526173757074</v>
      </c>
      <c r="AB94" s="4">
        <f t="shared" si="28"/>
        <v>25.768526173757074</v>
      </c>
      <c r="AC94" s="4">
        <f t="shared" ca="1" si="29"/>
        <v>166.78806426012326</v>
      </c>
      <c r="AD94" s="4">
        <f t="shared" si="10"/>
        <v>139.39778406013724</v>
      </c>
      <c r="AE94" s="4">
        <f t="shared" si="11"/>
        <v>641.41903857992554</v>
      </c>
      <c r="AF94" s="4">
        <f t="shared" si="12"/>
        <v>170.08806426012328</v>
      </c>
      <c r="AG94" s="4">
        <f t="shared" si="13"/>
        <v>633.48199245139983</v>
      </c>
      <c r="AH94" s="4">
        <f t="shared" si="14"/>
        <v>170.08806426012328</v>
      </c>
      <c r="AI94" s="4">
        <f t="shared" si="15"/>
        <v>633.48199245139983</v>
      </c>
      <c r="AJ94" s="4">
        <f t="shared" si="30"/>
        <v>8.5809614200744591</v>
      </c>
    </row>
    <row r="95" spans="1:36" x14ac:dyDescent="0.35">
      <c r="A95" s="35">
        <v>15</v>
      </c>
      <c r="B95" s="23">
        <v>5.1881456175107141</v>
      </c>
      <c r="C95" s="23">
        <v>9.5835226513244898</v>
      </c>
      <c r="D95" s="6">
        <f t="shared" ref="D95:D126" si="31">B95+$C$45*COS(RADIANS(A95))+$D$45*SIN(RADIANS(A95))</f>
        <v>175.44339445794176</v>
      </c>
      <c r="E95" s="6">
        <f t="shared" ref="E95:E126" si="32">C95-$C$45*SIN(RADIANS(A95))+$D$45*COS(RADIANS(A95))</f>
        <v>632.23454067207979</v>
      </c>
      <c r="F95" s="4">
        <f t="shared" si="16"/>
        <v>172.14339445794175</v>
      </c>
      <c r="G95" s="4">
        <f t="shared" si="17"/>
        <v>173.05767767029153</v>
      </c>
      <c r="H95" s="4">
        <f t="shared" si="18"/>
        <v>-17.765459327920212</v>
      </c>
      <c r="I95" s="4">
        <f t="shared" ref="I95:I126" si="33">-(D95-$C$23)*SIN(RADIANS($C$25))+(E95-$C$24)*COS(RADIANS($C$25))</f>
        <v>730.38335027885216</v>
      </c>
      <c r="J95" s="4">
        <f t="shared" ref="J95:J126" si="34">$C$26-SQRT((D95-$C$43)^2+(E95-$D$43)^2)</f>
        <v>-658.32473450313148</v>
      </c>
      <c r="K95" s="4">
        <f t="shared" si="19"/>
        <v>336.44339445794174</v>
      </c>
      <c r="L95" s="4">
        <f t="shared" si="20"/>
        <v>66.146688355752786</v>
      </c>
      <c r="M95" s="4">
        <f t="shared" ref="M95:M126" si="35">IF(D95&gt;=$C$20,IF(E95&lt;$C$21,1,2),IF(D95&gt;=$C$22,3,IF(L95&gt;=45+$C$25/2,6,IF(L95&lt;-90+$C$25,5,4))))</f>
        <v>1</v>
      </c>
      <c r="N95" s="4">
        <f t="array" aca="1" ref="N95" ca="1">INDIRECT(ADDRESS(ROW(N95),COLUMN(E95)+M95))</f>
        <v>172.14339445794175</v>
      </c>
      <c r="O95" s="6">
        <f t="shared" ref="O95:O126" si="36">B95+$C$46*COS(RADIANS(A95))+$D$46*SIN(RADIANS(A95))</f>
        <v>175.44339445794176</v>
      </c>
      <c r="P95" s="6">
        <f t="shared" ref="P95:P126" si="37">C95-$C$46*SIN(RADIANS(A95))+$D$46*COS(RADIANS(A95))</f>
        <v>632.23454067207979</v>
      </c>
      <c r="Q95" s="4">
        <f t="shared" si="21"/>
        <v>172.14339445794175</v>
      </c>
      <c r="R95" s="4">
        <f t="shared" si="22"/>
        <v>173.05767767029153</v>
      </c>
      <c r="S95" s="4">
        <f t="shared" si="23"/>
        <v>-17.765459327920212</v>
      </c>
      <c r="T95" s="4">
        <f t="shared" si="24"/>
        <v>730.38335027885216</v>
      </c>
      <c r="U95" s="4">
        <f t="shared" ref="U95:U126" si="38">$C$26-SQRT((O95-$C$43)^2+(P95-$D$43)^2)</f>
        <v>-658.32473450313148</v>
      </c>
      <c r="V95" s="4">
        <f t="shared" si="25"/>
        <v>336.44339445794174</v>
      </c>
      <c r="W95" s="4">
        <f t="shared" si="26"/>
        <v>66.146688355752786</v>
      </c>
      <c r="X95" s="4">
        <f t="shared" si="27"/>
        <v>1</v>
      </c>
      <c r="Y95" s="4">
        <f t="array" aca="1" ref="Y95" ca="1">INDIRECT(ADDRESS(ROW(Y95),COLUMN(P95)+X95))</f>
        <v>172.14339445794175</v>
      </c>
      <c r="Z95" s="4">
        <f t="shared" ref="Z95:Z126" si="39">($C$20-D95)*COS(-RADIANS(A95))+($C$21-E95)*SIN(-RADIANS(A95))</f>
        <v>-170.87578975105239</v>
      </c>
      <c r="AA95" s="4">
        <f t="shared" ref="AA95:AA126" si="40">-($C$20-D95)*SIN(-RADIANS(A95))+($C$21-E95)*COS(-RADIANS(A95))</f>
        <v>-27.393872993584878</v>
      </c>
      <c r="AB95" s="4">
        <f t="shared" si="28"/>
        <v>27.393872993584878</v>
      </c>
      <c r="AC95" s="4">
        <f t="shared" ca="1" si="29"/>
        <v>172.14339445794175</v>
      </c>
      <c r="AD95" s="4">
        <f t="shared" ref="AD95:AD126" si="41">B95+$C$49*COS(RADIANS(A95))+$D$49*SIN(RADIANS(A95))</f>
        <v>144.82354576457831</v>
      </c>
      <c r="AE95" s="4">
        <f t="shared" ref="AE95:AE126" si="42">C95-$C$49*SIN(RADIANS(A95))+$D$49*COS(RADIANS(A95))</f>
        <v>640.4391044018297</v>
      </c>
      <c r="AF95" s="4">
        <f t="shared" ref="AF95:AF126" si="43">B95+$C$48*COS(RADIANS(A95))+$D$48*SIN(RADIANS(A95))</f>
        <v>175.44339445794176</v>
      </c>
      <c r="AG95" s="4">
        <f t="shared" ref="AG95:AG126" si="44">C95-$C$48*SIN(RADIANS(A95))+$D$48*COS(RADIANS(A95))</f>
        <v>632.23454067207979</v>
      </c>
      <c r="AH95" s="4">
        <f t="shared" ref="AH95:AH126" si="45">B95+$C$47*COS(RADIANS(A95))+$D$47*SIN(RADIANS(A95))</f>
        <v>175.44339445794176</v>
      </c>
      <c r="AI95" s="4">
        <f t="shared" ref="AI95:AI126" si="46">C95-$C$47*SIN(RADIANS(A95))+$D$47*COS(RADIANS(A95))</f>
        <v>632.23454067207979</v>
      </c>
      <c r="AJ95" s="4">
        <f t="shared" si="30"/>
        <v>9.5608955981703048</v>
      </c>
    </row>
    <row r="96" spans="1:36" x14ac:dyDescent="0.35">
      <c r="A96" s="35">
        <v>15.5</v>
      </c>
      <c r="B96" s="23">
        <v>5.091435969929849</v>
      </c>
      <c r="C96" s="23">
        <v>9.7862906432880195</v>
      </c>
      <c r="D96" s="6">
        <f t="shared" si="31"/>
        <v>180.7737882240331</v>
      </c>
      <c r="E96" s="6">
        <f t="shared" si="32"/>
        <v>630.92786154839587</v>
      </c>
      <c r="F96" s="4">
        <f t="shared" si="16"/>
        <v>177.47378822403309</v>
      </c>
      <c r="G96" s="4">
        <f t="shared" si="17"/>
        <v>178.4956357217344</v>
      </c>
      <c r="H96" s="4">
        <f t="shared" si="18"/>
        <v>-19.072138451604133</v>
      </c>
      <c r="I96" s="4">
        <f t="shared" si="33"/>
        <v>732.8086870648084</v>
      </c>
      <c r="J96" s="4">
        <f t="shared" si="34"/>
        <v>-659.30584164440711</v>
      </c>
      <c r="K96" s="4">
        <f t="shared" si="19"/>
        <v>341.77378822403307</v>
      </c>
      <c r="L96" s="4">
        <f t="shared" si="20"/>
        <v>65.710203574653377</v>
      </c>
      <c r="M96" s="4">
        <f t="shared" si="35"/>
        <v>1</v>
      </c>
      <c r="N96" s="4">
        <f t="array" aca="1" ref="N96" ca="1">INDIRECT(ADDRESS(ROW(N96),COLUMN(E96)+M96))</f>
        <v>177.47378822403309</v>
      </c>
      <c r="O96" s="6">
        <f t="shared" si="36"/>
        <v>180.7737882240331</v>
      </c>
      <c r="P96" s="6">
        <f t="shared" si="37"/>
        <v>630.92786154839587</v>
      </c>
      <c r="Q96" s="4">
        <f t="shared" si="21"/>
        <v>177.47378822403309</v>
      </c>
      <c r="R96" s="4">
        <f t="shared" si="22"/>
        <v>178.4956357217344</v>
      </c>
      <c r="S96" s="4">
        <f t="shared" si="23"/>
        <v>-19.072138451604133</v>
      </c>
      <c r="T96" s="4">
        <f t="shared" si="24"/>
        <v>732.8086870648084</v>
      </c>
      <c r="U96" s="4">
        <f t="shared" si="38"/>
        <v>-659.30584164440711</v>
      </c>
      <c r="V96" s="4">
        <f t="shared" si="25"/>
        <v>341.77378822403307</v>
      </c>
      <c r="W96" s="4">
        <f t="shared" si="26"/>
        <v>65.710203574653377</v>
      </c>
      <c r="X96" s="4">
        <f t="shared" si="27"/>
        <v>1</v>
      </c>
      <c r="Y96" s="4">
        <f t="array" aca="1" ref="Y96" ca="1">INDIRECT(ADDRESS(ROW(Y96),COLUMN(P96)+X96))</f>
        <v>177.47378822403309</v>
      </c>
      <c r="Z96" s="4">
        <f t="shared" si="39"/>
        <v>-176.11595428712255</v>
      </c>
      <c r="AA96" s="4">
        <f t="shared" si="40"/>
        <v>-29.049313541670173</v>
      </c>
      <c r="AB96" s="4">
        <f t="shared" si="28"/>
        <v>29.049313541670173</v>
      </c>
      <c r="AC96" s="4">
        <f t="shared" ca="1" si="29"/>
        <v>177.47378822403309</v>
      </c>
      <c r="AD96" s="4">
        <f t="shared" si="41"/>
        <v>150.22670285731974</v>
      </c>
      <c r="AE96" s="4">
        <f t="shared" si="42"/>
        <v>639.39931807007667</v>
      </c>
      <c r="AF96" s="4">
        <f t="shared" si="43"/>
        <v>180.7737882240331</v>
      </c>
      <c r="AG96" s="4">
        <f t="shared" si="44"/>
        <v>630.92786154839587</v>
      </c>
      <c r="AH96" s="4">
        <f t="shared" si="45"/>
        <v>180.7737882240331</v>
      </c>
      <c r="AI96" s="4">
        <f t="shared" si="46"/>
        <v>630.92786154839587</v>
      </c>
      <c r="AJ96" s="4">
        <f t="shared" si="30"/>
        <v>10.600681929923326</v>
      </c>
    </row>
    <row r="97" spans="1:36" x14ac:dyDescent="0.35">
      <c r="A97" s="35">
        <v>16</v>
      </c>
      <c r="B97" s="23">
        <v>4.983357136676255</v>
      </c>
      <c r="C97" s="23">
        <v>9.977329382874025</v>
      </c>
      <c r="D97" s="6">
        <f t="shared" si="31"/>
        <v>186.07943391314566</v>
      </c>
      <c r="E97" s="6">
        <f t="shared" si="32"/>
        <v>629.56215083686277</v>
      </c>
      <c r="F97" s="4">
        <f t="shared" si="16"/>
        <v>182.77943391314565</v>
      </c>
      <c r="G97" s="4">
        <f t="shared" si="17"/>
        <v>183.91853397639164</v>
      </c>
      <c r="H97" s="4">
        <f t="shared" si="18"/>
        <v>-20.43784916313723</v>
      </c>
      <c r="I97" s="4">
        <f t="shared" si="33"/>
        <v>735.17289527367871</v>
      </c>
      <c r="J97" s="4">
        <f t="shared" si="34"/>
        <v>-660.26402740266803</v>
      </c>
      <c r="K97" s="4">
        <f t="shared" si="19"/>
        <v>347.07943391314564</v>
      </c>
      <c r="L97" s="4">
        <f t="shared" si="20"/>
        <v>65.274771392258927</v>
      </c>
      <c r="M97" s="4">
        <f t="shared" si="35"/>
        <v>1</v>
      </c>
      <c r="N97" s="4">
        <f t="array" aca="1" ref="N97" ca="1">INDIRECT(ADDRESS(ROW(N97),COLUMN(E97)+M97))</f>
        <v>182.77943391314565</v>
      </c>
      <c r="O97" s="6">
        <f t="shared" si="36"/>
        <v>186.07943391314566</v>
      </c>
      <c r="P97" s="6">
        <f t="shared" si="37"/>
        <v>629.56215083686277</v>
      </c>
      <c r="Q97" s="4">
        <f t="shared" si="21"/>
        <v>182.77943391314565</v>
      </c>
      <c r="R97" s="4">
        <f t="shared" si="22"/>
        <v>183.91853397639164</v>
      </c>
      <c r="S97" s="4">
        <f t="shared" si="23"/>
        <v>-20.43784916313723</v>
      </c>
      <c r="T97" s="4">
        <f t="shared" si="24"/>
        <v>735.17289527367871</v>
      </c>
      <c r="U97" s="4">
        <f t="shared" si="38"/>
        <v>-660.26402740266803</v>
      </c>
      <c r="V97" s="4">
        <f t="shared" si="25"/>
        <v>347.07943391314564</v>
      </c>
      <c r="W97" s="4">
        <f t="shared" si="26"/>
        <v>65.274771392258927</v>
      </c>
      <c r="X97" s="4">
        <f t="shared" si="27"/>
        <v>1</v>
      </c>
      <c r="Y97" s="4">
        <f t="array" aca="1" ref="Y97" ca="1">INDIRECT(ADDRESS(ROW(Y97),COLUMN(P97)+X97))</f>
        <v>182.77943391314565</v>
      </c>
      <c r="Z97" s="4">
        <f t="shared" si="39"/>
        <v>-181.33230332791007</v>
      </c>
      <c r="AA97" s="4">
        <f t="shared" si="40"/>
        <v>-30.734718313658568</v>
      </c>
      <c r="AB97" s="4">
        <f t="shared" si="28"/>
        <v>30.734718313658568</v>
      </c>
      <c r="AC97" s="4">
        <f t="shared" ca="1" si="29"/>
        <v>182.77943391314565</v>
      </c>
      <c r="AD97" s="4">
        <f t="shared" si="41"/>
        <v>155.60743815190096</v>
      </c>
      <c r="AE97" s="4">
        <f t="shared" si="42"/>
        <v>638.29985501626163</v>
      </c>
      <c r="AF97" s="4">
        <f t="shared" si="43"/>
        <v>186.07943391314566</v>
      </c>
      <c r="AG97" s="4">
        <f t="shared" si="44"/>
        <v>629.56215083686277</v>
      </c>
      <c r="AH97" s="4">
        <f t="shared" si="45"/>
        <v>186.07943391314566</v>
      </c>
      <c r="AI97" s="4">
        <f t="shared" si="46"/>
        <v>629.56215083686277</v>
      </c>
      <c r="AJ97" s="4">
        <f t="shared" si="30"/>
        <v>11.700144983738369</v>
      </c>
    </row>
    <row r="98" spans="1:36" x14ac:dyDescent="0.35">
      <c r="A98" s="35">
        <v>16.5</v>
      </c>
      <c r="B98" s="23">
        <v>4.8644869200845555</v>
      </c>
      <c r="C98" s="23">
        <v>10.156756782575645</v>
      </c>
      <c r="D98" s="6">
        <f t="shared" si="31"/>
        <v>191.36049705153167</v>
      </c>
      <c r="E98" s="6">
        <f t="shared" si="32"/>
        <v>628.13764500247134</v>
      </c>
      <c r="F98" s="4">
        <f t="shared" si="16"/>
        <v>188.06049705153166</v>
      </c>
      <c r="G98" s="4">
        <f t="shared" si="17"/>
        <v>189.32700049730656</v>
      </c>
      <c r="H98" s="4">
        <f t="shared" si="18"/>
        <v>-21.862354997528655</v>
      </c>
      <c r="I98" s="4">
        <f t="shared" si="33"/>
        <v>737.47626244637945</v>
      </c>
      <c r="J98" s="4">
        <f t="shared" si="34"/>
        <v>-661.19945502699932</v>
      </c>
      <c r="K98" s="4">
        <f t="shared" si="19"/>
        <v>352.36049705153164</v>
      </c>
      <c r="L98" s="4">
        <f t="shared" si="20"/>
        <v>64.84031626894398</v>
      </c>
      <c r="M98" s="4">
        <f t="shared" si="35"/>
        <v>1</v>
      </c>
      <c r="N98" s="4">
        <f t="array" aca="1" ref="N98" ca="1">INDIRECT(ADDRESS(ROW(N98),COLUMN(E98)+M98))</f>
        <v>188.06049705153166</v>
      </c>
      <c r="O98" s="6">
        <f t="shared" si="36"/>
        <v>191.36049705153167</v>
      </c>
      <c r="P98" s="6">
        <f t="shared" si="37"/>
        <v>628.13764500247134</v>
      </c>
      <c r="Q98" s="4">
        <f t="shared" si="21"/>
        <v>188.06049705153166</v>
      </c>
      <c r="R98" s="4">
        <f t="shared" si="22"/>
        <v>189.32700049730656</v>
      </c>
      <c r="S98" s="4">
        <f t="shared" si="23"/>
        <v>-21.862354997528655</v>
      </c>
      <c r="T98" s="4">
        <f t="shared" si="24"/>
        <v>737.47626244637945</v>
      </c>
      <c r="U98" s="4">
        <f t="shared" si="38"/>
        <v>-661.19945502699932</v>
      </c>
      <c r="V98" s="4">
        <f t="shared" si="25"/>
        <v>352.36049705153164</v>
      </c>
      <c r="W98" s="4">
        <f t="shared" si="26"/>
        <v>64.84031626894398</v>
      </c>
      <c r="X98" s="4">
        <f t="shared" si="27"/>
        <v>1</v>
      </c>
      <c r="Y98" s="4">
        <f t="array" aca="1" ref="Y98" ca="1">INDIRECT(ADDRESS(ROW(Y98),COLUMN(P98)+X98))</f>
        <v>188.06049705153166</v>
      </c>
      <c r="Z98" s="4">
        <f t="shared" si="39"/>
        <v>-186.52536021279283</v>
      </c>
      <c r="AA98" s="4">
        <f t="shared" si="40"/>
        <v>-32.450009472957049</v>
      </c>
      <c r="AB98" s="4">
        <f t="shared" si="28"/>
        <v>32.450009472957049</v>
      </c>
      <c r="AC98" s="4">
        <f t="shared" ca="1" si="29"/>
        <v>188.06049705153166</v>
      </c>
      <c r="AD98" s="4">
        <f t="shared" si="41"/>
        <v>160.96591145620994</v>
      </c>
      <c r="AE98" s="4">
        <f t="shared" si="42"/>
        <v>637.14093142958563</v>
      </c>
      <c r="AF98" s="4">
        <f t="shared" si="43"/>
        <v>191.36049705153167</v>
      </c>
      <c r="AG98" s="4">
        <f t="shared" si="44"/>
        <v>628.13764500247134</v>
      </c>
      <c r="AH98" s="4">
        <f t="shared" si="45"/>
        <v>191.36049705153167</v>
      </c>
      <c r="AI98" s="4">
        <f t="shared" si="46"/>
        <v>628.13764500247134</v>
      </c>
      <c r="AJ98" s="4">
        <f t="shared" si="30"/>
        <v>12.859068570414365</v>
      </c>
    </row>
    <row r="99" spans="1:36" x14ac:dyDescent="0.35">
      <c r="A99" s="35">
        <v>17</v>
      </c>
      <c r="B99" s="23">
        <v>4.7353782747424633</v>
      </c>
      <c r="C99" s="23">
        <v>10.324723313526977</v>
      </c>
      <c r="D99" s="6">
        <f t="shared" si="31"/>
        <v>196.61711936794705</v>
      </c>
      <c r="E99" s="6">
        <f t="shared" si="32"/>
        <v>626.65461666208137</v>
      </c>
      <c r="F99" s="4">
        <f t="shared" si="16"/>
        <v>193.31711936794704</v>
      </c>
      <c r="G99" s="4">
        <f t="shared" si="17"/>
        <v>194.72163609603186</v>
      </c>
      <c r="H99" s="4">
        <f t="shared" si="18"/>
        <v>-23.345383337918634</v>
      </c>
      <c r="I99" s="4">
        <f t="shared" si="33"/>
        <v>739.71908852102933</v>
      </c>
      <c r="J99" s="4">
        <f t="shared" si="34"/>
        <v>-662.11232721870613</v>
      </c>
      <c r="K99" s="4">
        <f t="shared" si="19"/>
        <v>357.61711936794705</v>
      </c>
      <c r="L99" s="4">
        <f t="shared" si="20"/>
        <v>64.406766861066927</v>
      </c>
      <c r="M99" s="4">
        <f t="shared" si="35"/>
        <v>1</v>
      </c>
      <c r="N99" s="4">
        <f t="array" aca="1" ref="N99" ca="1">INDIRECT(ADDRESS(ROW(N99),COLUMN(E99)+M99))</f>
        <v>193.31711936794704</v>
      </c>
      <c r="O99" s="6">
        <f t="shared" si="36"/>
        <v>196.61711936794705</v>
      </c>
      <c r="P99" s="6">
        <f t="shared" si="37"/>
        <v>626.65461666208137</v>
      </c>
      <c r="Q99" s="4">
        <f t="shared" si="21"/>
        <v>193.31711936794704</v>
      </c>
      <c r="R99" s="4">
        <f t="shared" si="22"/>
        <v>194.72163609603186</v>
      </c>
      <c r="S99" s="4">
        <f t="shared" si="23"/>
        <v>-23.345383337918634</v>
      </c>
      <c r="T99" s="4">
        <f t="shared" si="24"/>
        <v>739.71908852102933</v>
      </c>
      <c r="U99" s="4">
        <f t="shared" si="38"/>
        <v>-662.11232721870613</v>
      </c>
      <c r="V99" s="4">
        <f t="shared" si="25"/>
        <v>357.61711936794705</v>
      </c>
      <c r="W99" s="4">
        <f t="shared" si="26"/>
        <v>64.406766861066927</v>
      </c>
      <c r="X99" s="4">
        <f t="shared" si="27"/>
        <v>1</v>
      </c>
      <c r="Y99" s="4">
        <f t="array" aca="1" ref="Y99" ca="1">INDIRECT(ADDRESS(ROW(Y99),COLUMN(P99)+X99))</f>
        <v>193.31711936794704</v>
      </c>
      <c r="Z99" s="4">
        <f t="shared" si="39"/>
        <v>-191.69561018455462</v>
      </c>
      <c r="AA99" s="4">
        <f t="shared" si="40"/>
        <v>-34.19515462586368</v>
      </c>
      <c r="AB99" s="4">
        <f t="shared" si="28"/>
        <v>34.19515462586368</v>
      </c>
      <c r="AC99" s="4">
        <f t="shared" ca="1" si="29"/>
        <v>193.31711936794704</v>
      </c>
      <c r="AD99" s="4">
        <f t="shared" si="41"/>
        <v>166.30225860391886</v>
      </c>
      <c r="AE99" s="4">
        <f t="shared" si="42"/>
        <v>635.92279970179209</v>
      </c>
      <c r="AF99" s="4">
        <f t="shared" si="43"/>
        <v>196.61711936794705</v>
      </c>
      <c r="AG99" s="4">
        <f t="shared" si="44"/>
        <v>626.65461666208137</v>
      </c>
      <c r="AH99" s="4">
        <f t="shared" si="45"/>
        <v>196.61711936794705</v>
      </c>
      <c r="AI99" s="4">
        <f t="shared" si="46"/>
        <v>626.65461666208137</v>
      </c>
      <c r="AJ99" s="4">
        <f t="shared" si="30"/>
        <v>14.077200298207913</v>
      </c>
    </row>
    <row r="100" spans="1:36" x14ac:dyDescent="0.35">
      <c r="A100" s="35">
        <v>17.5</v>
      </c>
      <c r="B100" s="23">
        <v>4.5965586987511129</v>
      </c>
      <c r="C100" s="23">
        <v>10.481407749648584</v>
      </c>
      <c r="D100" s="6">
        <f t="shared" si="31"/>
        <v>201.84941821622857</v>
      </c>
      <c r="E100" s="6">
        <f t="shared" si="32"/>
        <v>625.11337031926496</v>
      </c>
      <c r="F100" s="4">
        <f t="shared" si="16"/>
        <v>198.54941821622856</v>
      </c>
      <c r="G100" s="4">
        <f t="shared" si="17"/>
        <v>200.1030129979778</v>
      </c>
      <c r="H100" s="4">
        <f t="shared" si="18"/>
        <v>-24.886629680735041</v>
      </c>
      <c r="I100" s="4">
        <f t="shared" si="33"/>
        <v>741.90168219448992</v>
      </c>
      <c r="J100" s="4">
        <f t="shared" si="34"/>
        <v>-663.00288033544689</v>
      </c>
      <c r="K100" s="4">
        <f t="shared" si="19"/>
        <v>362.84941821622857</v>
      </c>
      <c r="L100" s="4">
        <f t="shared" si="20"/>
        <v>63.974055945871079</v>
      </c>
      <c r="M100" s="4">
        <f t="shared" si="35"/>
        <v>1</v>
      </c>
      <c r="N100" s="4">
        <f t="array" aca="1" ref="N100" ca="1">INDIRECT(ADDRESS(ROW(N100),COLUMN(E100)+M100))</f>
        <v>198.54941821622856</v>
      </c>
      <c r="O100" s="6">
        <f t="shared" si="36"/>
        <v>201.84941821622857</v>
      </c>
      <c r="P100" s="6">
        <f t="shared" si="37"/>
        <v>625.11337031926496</v>
      </c>
      <c r="Q100" s="4">
        <f t="shared" si="21"/>
        <v>198.54941821622856</v>
      </c>
      <c r="R100" s="4">
        <f t="shared" si="22"/>
        <v>200.1030129979778</v>
      </c>
      <c r="S100" s="4">
        <f t="shared" si="23"/>
        <v>-24.886629680735041</v>
      </c>
      <c r="T100" s="4">
        <f t="shared" si="24"/>
        <v>741.90168219448992</v>
      </c>
      <c r="U100" s="4">
        <f t="shared" si="38"/>
        <v>-663.00288033544689</v>
      </c>
      <c r="V100" s="4">
        <f t="shared" si="25"/>
        <v>362.84941821622857</v>
      </c>
      <c r="W100" s="4">
        <f t="shared" si="26"/>
        <v>63.974055945871079</v>
      </c>
      <c r="X100" s="4">
        <f t="shared" si="27"/>
        <v>1</v>
      </c>
      <c r="Y100" s="4">
        <f t="array" aca="1" ref="Y100" ca="1">INDIRECT(ADDRESS(ROW(Y100),COLUMN(P100)+X100))</f>
        <v>198.54941821622856</v>
      </c>
      <c r="Z100" s="4">
        <f t="shared" si="39"/>
        <v>-196.84349958912816</v>
      </c>
      <c r="AA100" s="4">
        <f t="shared" si="40"/>
        <v>-35.970160972308356</v>
      </c>
      <c r="AB100" s="4">
        <f t="shared" si="28"/>
        <v>35.970160972308356</v>
      </c>
      <c r="AC100" s="4">
        <f t="shared" ca="1" si="29"/>
        <v>198.54941821622856</v>
      </c>
      <c r="AD100" s="4">
        <f t="shared" si="41"/>
        <v>171.61659087750976</v>
      </c>
      <c r="AE100" s="4">
        <f t="shared" si="42"/>
        <v>634.64574416355038</v>
      </c>
      <c r="AF100" s="4">
        <f t="shared" si="43"/>
        <v>201.84941821622857</v>
      </c>
      <c r="AG100" s="4">
        <f t="shared" si="44"/>
        <v>625.11337031926496</v>
      </c>
      <c r="AH100" s="4">
        <f t="shared" si="45"/>
        <v>201.84941821622857</v>
      </c>
      <c r="AI100" s="4">
        <f t="shared" si="46"/>
        <v>625.11337031926496</v>
      </c>
      <c r="AJ100" s="4">
        <f t="shared" si="30"/>
        <v>15.354255836449624</v>
      </c>
    </row>
    <row r="101" spans="1:36" x14ac:dyDescent="0.35">
      <c r="A101" s="35">
        <v>18</v>
      </c>
      <c r="B101" s="23">
        <v>4.4485299617414684</v>
      </c>
      <c r="C101" s="23">
        <v>10.627013215332241</v>
      </c>
      <c r="D101" s="6">
        <f t="shared" si="31"/>
        <v>207.05748633454402</v>
      </c>
      <c r="E101" s="6">
        <f t="shared" si="32"/>
        <v>623.51423840241648</v>
      </c>
      <c r="F101" s="4">
        <f t="shared" si="16"/>
        <v>203.75748633454401</v>
      </c>
      <c r="G101" s="4">
        <f t="shared" si="17"/>
        <v>205.47167397180547</v>
      </c>
      <c r="H101" s="4">
        <f t="shared" si="18"/>
        <v>-26.485761597583519</v>
      </c>
      <c r="I101" s="4">
        <f t="shared" si="33"/>
        <v>744.02435773263062</v>
      </c>
      <c r="J101" s="4">
        <f t="shared" si="34"/>
        <v>-663.87137907842191</v>
      </c>
      <c r="K101" s="4">
        <f t="shared" si="19"/>
        <v>368.05748633454402</v>
      </c>
      <c r="L101" s="4">
        <f t="shared" si="20"/>
        <v>63.542120317699798</v>
      </c>
      <c r="M101" s="4">
        <f t="shared" si="35"/>
        <v>1</v>
      </c>
      <c r="N101" s="4">
        <f t="array" aca="1" ref="N101" ca="1">INDIRECT(ADDRESS(ROW(N101),COLUMN(E101)+M101))</f>
        <v>203.75748633454401</v>
      </c>
      <c r="O101" s="6">
        <f t="shared" si="36"/>
        <v>207.05748633454402</v>
      </c>
      <c r="P101" s="6">
        <f t="shared" si="37"/>
        <v>623.51423840241648</v>
      </c>
      <c r="Q101" s="4">
        <f t="shared" si="21"/>
        <v>203.75748633454401</v>
      </c>
      <c r="R101" s="4">
        <f t="shared" si="22"/>
        <v>205.47167397180547</v>
      </c>
      <c r="S101" s="4">
        <f t="shared" si="23"/>
        <v>-26.485761597583519</v>
      </c>
      <c r="T101" s="4">
        <f t="shared" si="24"/>
        <v>744.02435773263062</v>
      </c>
      <c r="U101" s="4">
        <f t="shared" si="38"/>
        <v>-663.87137907842191</v>
      </c>
      <c r="V101" s="4">
        <f t="shared" si="25"/>
        <v>368.05748633454402</v>
      </c>
      <c r="W101" s="4">
        <f t="shared" si="26"/>
        <v>63.542120317699798</v>
      </c>
      <c r="X101" s="4">
        <f t="shared" si="27"/>
        <v>1</v>
      </c>
      <c r="Y101" s="4">
        <f t="array" aca="1" ref="Y101" ca="1">INDIRECT(ADDRESS(ROW(Y101),COLUMN(P101)+X101))</f>
        <v>203.75748633454401</v>
      </c>
      <c r="Z101" s="4">
        <f t="shared" si="39"/>
        <v>-201.96943556500543</v>
      </c>
      <c r="AA101" s="4">
        <f t="shared" si="40"/>
        <v>-37.775069852073464</v>
      </c>
      <c r="AB101" s="4">
        <f t="shared" si="28"/>
        <v>37.775069852073464</v>
      </c>
      <c r="AC101" s="4">
        <f t="shared" ca="1" si="29"/>
        <v>203.75748633454401</v>
      </c>
      <c r="AD101" s="4">
        <f t="shared" si="41"/>
        <v>176.90899476798765</v>
      </c>
      <c r="AE101" s="4">
        <f t="shared" si="42"/>
        <v>633.31007712410235</v>
      </c>
      <c r="AF101" s="4">
        <f t="shared" si="43"/>
        <v>207.05748633454402</v>
      </c>
      <c r="AG101" s="4">
        <f t="shared" si="44"/>
        <v>623.51423840241648</v>
      </c>
      <c r="AH101" s="4">
        <f t="shared" si="45"/>
        <v>207.05748633454402</v>
      </c>
      <c r="AI101" s="4">
        <f t="shared" si="46"/>
        <v>623.51423840241648</v>
      </c>
      <c r="AJ101" s="4">
        <f t="shared" si="30"/>
        <v>16.689922875897651</v>
      </c>
    </row>
    <row r="102" spans="1:36" x14ac:dyDescent="0.35">
      <c r="A102" s="35">
        <v>18.5</v>
      </c>
      <c r="B102" s="23">
        <v>4.2917681186016221</v>
      </c>
      <c r="C102" s="23">
        <v>10.761763540922088</v>
      </c>
      <c r="D102" s="6">
        <f t="shared" si="31"/>
        <v>212.24139189026906</v>
      </c>
      <c r="E102" s="6">
        <f t="shared" si="32"/>
        <v>621.85757761038701</v>
      </c>
      <c r="F102" s="4">
        <f t="shared" si="16"/>
        <v>208.94139189026905</v>
      </c>
      <c r="G102" s="4">
        <f t="shared" si="17"/>
        <v>210.82813185862645</v>
      </c>
      <c r="H102" s="4">
        <f t="shared" si="18"/>
        <v>-28.142422389612989</v>
      </c>
      <c r="I102" s="4">
        <f t="shared" si="33"/>
        <v>746.0874321997685</v>
      </c>
      <c r="J102" s="4">
        <f t="shared" si="34"/>
        <v>-664.71811165535337</v>
      </c>
      <c r="K102" s="4">
        <f t="shared" si="19"/>
        <v>373.24139189026903</v>
      </c>
      <c r="L102" s="4">
        <f t="shared" si="20"/>
        <v>63.110900661605619</v>
      </c>
      <c r="M102" s="4">
        <f t="shared" si="35"/>
        <v>1</v>
      </c>
      <c r="N102" s="4">
        <f t="array" aca="1" ref="N102" ca="1">INDIRECT(ADDRESS(ROW(N102),COLUMN(E102)+M102))</f>
        <v>208.94139189026905</v>
      </c>
      <c r="O102" s="6">
        <f t="shared" si="36"/>
        <v>212.24139189026906</v>
      </c>
      <c r="P102" s="6">
        <f t="shared" si="37"/>
        <v>621.85757761038701</v>
      </c>
      <c r="Q102" s="4">
        <f t="shared" si="21"/>
        <v>208.94139189026905</v>
      </c>
      <c r="R102" s="4">
        <f t="shared" si="22"/>
        <v>210.82813185862645</v>
      </c>
      <c r="S102" s="4">
        <f t="shared" si="23"/>
        <v>-28.142422389612989</v>
      </c>
      <c r="T102" s="4">
        <f t="shared" si="24"/>
        <v>746.0874321997685</v>
      </c>
      <c r="U102" s="4">
        <f t="shared" si="38"/>
        <v>-664.71811165535337</v>
      </c>
      <c r="V102" s="4">
        <f t="shared" si="25"/>
        <v>373.24139189026903</v>
      </c>
      <c r="W102" s="4">
        <f t="shared" si="26"/>
        <v>63.110900661605619</v>
      </c>
      <c r="X102" s="4">
        <f t="shared" si="27"/>
        <v>1</v>
      </c>
      <c r="Y102" s="4">
        <f t="array" aca="1" ref="Y102" ca="1">INDIRECT(ADDRESS(ROW(Y102),COLUMN(P102)+X102))</f>
        <v>208.94139189026905</v>
      </c>
      <c r="Z102" s="4">
        <f t="shared" si="39"/>
        <v>-207.07378614799399</v>
      </c>
      <c r="AA102" s="4">
        <f t="shared" si="40"/>
        <v>-39.609951695668954</v>
      </c>
      <c r="AB102" s="4">
        <f t="shared" si="28"/>
        <v>39.609951695668954</v>
      </c>
      <c r="AC102" s="4">
        <f t="shared" ca="1" si="29"/>
        <v>208.94139189026905</v>
      </c>
      <c r="AD102" s="4">
        <f t="shared" si="41"/>
        <v>182.17953202023256</v>
      </c>
      <c r="AE102" s="4">
        <f t="shared" si="42"/>
        <v>631.91613521842839</v>
      </c>
      <c r="AF102" s="4">
        <f t="shared" si="43"/>
        <v>212.24139189026906</v>
      </c>
      <c r="AG102" s="4">
        <f t="shared" si="44"/>
        <v>621.85757761038701</v>
      </c>
      <c r="AH102" s="4">
        <f t="shared" si="45"/>
        <v>212.24139189026906</v>
      </c>
      <c r="AI102" s="4">
        <f t="shared" si="46"/>
        <v>621.85757761038701</v>
      </c>
      <c r="AJ102" s="4">
        <f t="shared" si="30"/>
        <v>18.083864781571606</v>
      </c>
    </row>
    <row r="103" spans="1:36" x14ac:dyDescent="0.35">
      <c r="A103" s="35">
        <v>19</v>
      </c>
      <c r="B103" s="23">
        <v>4.1267237621318298</v>
      </c>
      <c r="C103" s="23">
        <v>10.885899924108564</v>
      </c>
      <c r="D103" s="6">
        <f t="shared" si="31"/>
        <v>217.40117876370422</v>
      </c>
      <c r="E103" s="6">
        <f t="shared" si="32"/>
        <v>620.14376556375896</v>
      </c>
      <c r="F103" s="4">
        <f t="shared" si="16"/>
        <v>214.10117876370421</v>
      </c>
      <c r="G103" s="4">
        <f t="shared" si="17"/>
        <v>216.17286944184141</v>
      </c>
      <c r="H103" s="4">
        <f t="shared" si="18"/>
        <v>-29.856234436241039</v>
      </c>
      <c r="I103" s="4">
        <f t="shared" si="33"/>
        <v>748.09122307576615</v>
      </c>
      <c r="J103" s="4">
        <f t="shared" si="34"/>
        <v>-665.54338540496974</v>
      </c>
      <c r="K103" s="4">
        <f t="shared" si="19"/>
        <v>378.40117876370425</v>
      </c>
      <c r="L103" s="4">
        <f t="shared" si="20"/>
        <v>62.680341409708632</v>
      </c>
      <c r="M103" s="4">
        <f t="shared" si="35"/>
        <v>1</v>
      </c>
      <c r="N103" s="4">
        <f t="array" aca="1" ref="N103" ca="1">INDIRECT(ADDRESS(ROW(N103),COLUMN(E103)+M103))</f>
        <v>214.10117876370421</v>
      </c>
      <c r="O103" s="6">
        <f t="shared" si="36"/>
        <v>217.40117876370422</v>
      </c>
      <c r="P103" s="6">
        <f t="shared" si="37"/>
        <v>620.14376556375896</v>
      </c>
      <c r="Q103" s="4">
        <f t="shared" si="21"/>
        <v>214.10117876370421</v>
      </c>
      <c r="R103" s="4">
        <f t="shared" si="22"/>
        <v>216.17286944184141</v>
      </c>
      <c r="S103" s="4">
        <f t="shared" si="23"/>
        <v>-29.856234436241039</v>
      </c>
      <c r="T103" s="4">
        <f t="shared" si="24"/>
        <v>748.09122307576615</v>
      </c>
      <c r="U103" s="4">
        <f t="shared" si="38"/>
        <v>-665.54338540496974</v>
      </c>
      <c r="V103" s="4">
        <f t="shared" si="25"/>
        <v>378.40117876370425</v>
      </c>
      <c r="W103" s="4">
        <f t="shared" si="26"/>
        <v>62.680341409708632</v>
      </c>
      <c r="X103" s="4">
        <f t="shared" si="27"/>
        <v>1</v>
      </c>
      <c r="Y103" s="4">
        <f t="array" aca="1" ref="Y103" ca="1">INDIRECT(ADDRESS(ROW(Y103),COLUMN(P103)+X103))</f>
        <v>214.10117876370421</v>
      </c>
      <c r="Z103" s="4">
        <f t="shared" si="39"/>
        <v>-212.15688072323951</v>
      </c>
      <c r="AA103" s="4">
        <f t="shared" si="40"/>
        <v>-41.474901380287072</v>
      </c>
      <c r="AB103" s="4">
        <f t="shared" si="28"/>
        <v>41.474901380287072</v>
      </c>
      <c r="AC103" s="4">
        <f t="shared" ca="1" si="29"/>
        <v>214.10117876370421</v>
      </c>
      <c r="AD103" s="4">
        <f t="shared" si="41"/>
        <v>187.42823991720587</v>
      </c>
      <c r="AE103" s="4">
        <f t="shared" si="42"/>
        <v>630.46427606005079</v>
      </c>
      <c r="AF103" s="4">
        <f t="shared" si="43"/>
        <v>217.40117876370422</v>
      </c>
      <c r="AG103" s="4">
        <f t="shared" si="44"/>
        <v>620.14376556375896</v>
      </c>
      <c r="AH103" s="4">
        <f t="shared" si="45"/>
        <v>217.40117876370422</v>
      </c>
      <c r="AI103" s="4">
        <f t="shared" si="46"/>
        <v>620.14376556375896</v>
      </c>
      <c r="AJ103" s="4">
        <f t="shared" si="30"/>
        <v>19.535723939949207</v>
      </c>
    </row>
    <row r="104" spans="1:36" x14ac:dyDescent="0.35">
      <c r="A104" s="35">
        <v>19.5</v>
      </c>
      <c r="B104" s="23">
        <v>3.9538224722976274</v>
      </c>
      <c r="C104" s="23">
        <v>10.999677890487424</v>
      </c>
      <c r="D104" s="6">
        <f t="shared" si="31"/>
        <v>222.53686702830095</v>
      </c>
      <c r="E104" s="6">
        <f t="shared" si="32"/>
        <v>618.37319775501715</v>
      </c>
      <c r="F104" s="4">
        <f t="shared" si="16"/>
        <v>219.23686702830094</v>
      </c>
      <c r="G104" s="4">
        <f t="shared" si="17"/>
        <v>221.50633960369657</v>
      </c>
      <c r="H104" s="4">
        <f t="shared" si="18"/>
        <v>-31.626802244982855</v>
      </c>
      <c r="I104" s="4">
        <f t="shared" si="33"/>
        <v>750.03604622840953</v>
      </c>
      <c r="J104" s="4">
        <f t="shared" si="34"/>
        <v>-666.34752286344508</v>
      </c>
      <c r="K104" s="4">
        <f t="shared" si="19"/>
        <v>383.53686702830095</v>
      </c>
      <c r="L104" s="4">
        <f t="shared" si="20"/>
        <v>62.250390584962936</v>
      </c>
      <c r="M104" s="4">
        <f t="shared" si="35"/>
        <v>1</v>
      </c>
      <c r="N104" s="4">
        <f t="array" aca="1" ref="N104" ca="1">INDIRECT(ADDRESS(ROW(N104),COLUMN(E104)+M104))</f>
        <v>219.23686702830094</v>
      </c>
      <c r="O104" s="6">
        <f t="shared" si="36"/>
        <v>222.53686702830095</v>
      </c>
      <c r="P104" s="6">
        <f t="shared" si="37"/>
        <v>618.37319775501715</v>
      </c>
      <c r="Q104" s="4">
        <f t="shared" si="21"/>
        <v>219.23686702830094</v>
      </c>
      <c r="R104" s="4">
        <f t="shared" si="22"/>
        <v>221.50633960369657</v>
      </c>
      <c r="S104" s="4">
        <f t="shared" si="23"/>
        <v>-31.626802244982855</v>
      </c>
      <c r="T104" s="4">
        <f t="shared" si="24"/>
        <v>750.03604622840953</v>
      </c>
      <c r="U104" s="4">
        <f t="shared" si="38"/>
        <v>-666.34752286344508</v>
      </c>
      <c r="V104" s="4">
        <f t="shared" si="25"/>
        <v>383.53686702830095</v>
      </c>
      <c r="W104" s="4">
        <f t="shared" si="26"/>
        <v>62.250390584962936</v>
      </c>
      <c r="X104" s="4">
        <f t="shared" si="27"/>
        <v>1</v>
      </c>
      <c r="Y104" s="4">
        <f t="array" aca="1" ref="Y104" ca="1">INDIRECT(ADDRESS(ROW(Y104),COLUMN(P104)+X104))</f>
        <v>219.23686702830094</v>
      </c>
      <c r="Z104" s="4">
        <f t="shared" si="39"/>
        <v>-217.21901076294054</v>
      </c>
      <c r="AA104" s="4">
        <f t="shared" si="40"/>
        <v>-43.370033984280894</v>
      </c>
      <c r="AB104" s="4">
        <f t="shared" si="28"/>
        <v>43.370033984280894</v>
      </c>
      <c r="AC104" s="4">
        <f t="shared" ca="1" si="29"/>
        <v>219.23686702830094</v>
      </c>
      <c r="AD104" s="4">
        <f t="shared" si="41"/>
        <v>192.6551317606789</v>
      </c>
      <c r="AE104" s="4">
        <f t="shared" si="42"/>
        <v>628.95487519272763</v>
      </c>
      <c r="AF104" s="4">
        <f t="shared" si="43"/>
        <v>222.53686702830095</v>
      </c>
      <c r="AG104" s="4">
        <f t="shared" si="44"/>
        <v>618.37319775501715</v>
      </c>
      <c r="AH104" s="4">
        <f t="shared" si="45"/>
        <v>222.53686702830095</v>
      </c>
      <c r="AI104" s="4">
        <f t="shared" si="46"/>
        <v>618.37319775501715</v>
      </c>
      <c r="AJ104" s="4">
        <f t="shared" si="30"/>
        <v>21.045124807272373</v>
      </c>
    </row>
    <row r="105" spans="1:36" x14ac:dyDescent="0.35">
      <c r="A105" s="35">
        <v>20</v>
      </c>
      <c r="B105" s="23">
        <v>3.7734654242291694</v>
      </c>
      <c r="C105" s="23">
        <v>11.103364542799524</v>
      </c>
      <c r="D105" s="6">
        <f t="shared" si="31"/>
        <v>227.64845358954182</v>
      </c>
      <c r="E105" s="6">
        <f t="shared" si="32"/>
        <v>616.5462847871288</v>
      </c>
      <c r="F105" s="4">
        <f t="shared" si="16"/>
        <v>224.3484535895418</v>
      </c>
      <c r="G105" s="4">
        <f t="shared" si="17"/>
        <v>226.82896571990685</v>
      </c>
      <c r="H105" s="4">
        <f t="shared" si="18"/>
        <v>-33.453715212871202</v>
      </c>
      <c r="I105" s="4">
        <f t="shared" si="33"/>
        <v>751.92221420870248</v>
      </c>
      <c r="J105" s="4">
        <f t="shared" si="34"/>
        <v>-667.13085824947007</v>
      </c>
      <c r="K105" s="4">
        <f t="shared" si="19"/>
        <v>388.64845358954182</v>
      </c>
      <c r="L105" s="4">
        <f t="shared" si="20"/>
        <v>61.8209996363356</v>
      </c>
      <c r="M105" s="4">
        <f t="shared" si="35"/>
        <v>1</v>
      </c>
      <c r="N105" s="4">
        <f t="array" aca="1" ref="N105" ca="1">INDIRECT(ADDRESS(ROW(N105),COLUMN(E105)+M105))</f>
        <v>224.3484535895418</v>
      </c>
      <c r="O105" s="6">
        <f t="shared" si="36"/>
        <v>227.64845358954182</v>
      </c>
      <c r="P105" s="6">
        <f t="shared" si="37"/>
        <v>616.5462847871288</v>
      </c>
      <c r="Q105" s="4">
        <f t="shared" si="21"/>
        <v>224.3484535895418</v>
      </c>
      <c r="R105" s="4">
        <f t="shared" si="22"/>
        <v>226.82896571990685</v>
      </c>
      <c r="S105" s="4">
        <f t="shared" si="23"/>
        <v>-33.453715212871202</v>
      </c>
      <c r="T105" s="4">
        <f t="shared" si="24"/>
        <v>751.92221420870248</v>
      </c>
      <c r="U105" s="4">
        <f t="shared" si="38"/>
        <v>-667.13085824947007</v>
      </c>
      <c r="V105" s="4">
        <f t="shared" si="25"/>
        <v>388.64845358954182</v>
      </c>
      <c r="W105" s="4">
        <f t="shared" si="26"/>
        <v>61.8209996363356</v>
      </c>
      <c r="X105" s="4">
        <f t="shared" si="27"/>
        <v>1</v>
      </c>
      <c r="Y105" s="4">
        <f t="array" aca="1" ref="Y105" ca="1">INDIRECT(ADDRESS(ROW(Y105),COLUMN(P105)+X105))</f>
        <v>224.3484535895418</v>
      </c>
      <c r="Z105" s="4">
        <f t="shared" si="39"/>
        <v>-222.2604307947046</v>
      </c>
      <c r="AA105" s="4">
        <f t="shared" si="40"/>
        <v>-45.295480928178868</v>
      </c>
      <c r="AB105" s="4">
        <f t="shared" si="28"/>
        <v>45.295480928178868</v>
      </c>
      <c r="AC105" s="4">
        <f t="shared" ca="1" si="29"/>
        <v>224.3484535895418</v>
      </c>
      <c r="AD105" s="4">
        <f t="shared" si="41"/>
        <v>197.86019751062852</v>
      </c>
      <c r="AE105" s="4">
        <f t="shared" si="42"/>
        <v>627.38832333055245</v>
      </c>
      <c r="AF105" s="4">
        <f t="shared" si="43"/>
        <v>227.64845358954182</v>
      </c>
      <c r="AG105" s="4">
        <f t="shared" si="44"/>
        <v>616.5462847871288</v>
      </c>
      <c r="AH105" s="4">
        <f t="shared" si="45"/>
        <v>227.64845358954182</v>
      </c>
      <c r="AI105" s="4">
        <f t="shared" si="46"/>
        <v>616.5462847871288</v>
      </c>
      <c r="AJ105" s="4">
        <f t="shared" si="30"/>
        <v>22.611676669447547</v>
      </c>
    </row>
    <row r="106" spans="1:36" x14ac:dyDescent="0.35">
      <c r="A106" s="35">
        <v>20.5</v>
      </c>
      <c r="B106" s="23">
        <v>3.5860301214875929</v>
      </c>
      <c r="C106" s="23">
        <v>11.197236085605999</v>
      </c>
      <c r="D106" s="6">
        <f t="shared" si="31"/>
        <v>232.73591294899353</v>
      </c>
      <c r="E106" s="6">
        <f t="shared" si="32"/>
        <v>614.66344988729043</v>
      </c>
      <c r="F106" s="4">
        <f t="shared" si="16"/>
        <v>229.43591294899352</v>
      </c>
      <c r="G106" s="4">
        <f t="shared" si="17"/>
        <v>232.14114224886154</v>
      </c>
      <c r="H106" s="4">
        <f t="shared" si="18"/>
        <v>-35.336550112709574</v>
      </c>
      <c r="I106" s="4">
        <f t="shared" si="33"/>
        <v>753.75003483741023</v>
      </c>
      <c r="J106" s="4">
        <f t="shared" si="34"/>
        <v>-667.89373434213508</v>
      </c>
      <c r="K106" s="4">
        <f t="shared" si="19"/>
        <v>393.73591294899353</v>
      </c>
      <c r="L106" s="4">
        <f t="shared" si="20"/>
        <v>61.392123268797626</v>
      </c>
      <c r="M106" s="4">
        <f t="shared" si="35"/>
        <v>1</v>
      </c>
      <c r="N106" s="4">
        <f t="array" aca="1" ref="N106" ca="1">INDIRECT(ADDRESS(ROW(N106),COLUMN(E106)+M106))</f>
        <v>229.43591294899352</v>
      </c>
      <c r="O106" s="6">
        <f t="shared" si="36"/>
        <v>232.73591294899353</v>
      </c>
      <c r="P106" s="6">
        <f t="shared" si="37"/>
        <v>614.66344988729043</v>
      </c>
      <c r="Q106" s="4">
        <f t="shared" si="21"/>
        <v>229.43591294899352</v>
      </c>
      <c r="R106" s="4">
        <f t="shared" si="22"/>
        <v>232.14114224886154</v>
      </c>
      <c r="S106" s="4">
        <f t="shared" si="23"/>
        <v>-35.336550112709574</v>
      </c>
      <c r="T106" s="4">
        <f t="shared" si="24"/>
        <v>753.75003483741023</v>
      </c>
      <c r="U106" s="4">
        <f t="shared" si="38"/>
        <v>-667.89373434213508</v>
      </c>
      <c r="V106" s="4">
        <f t="shared" si="25"/>
        <v>393.73591294899353</v>
      </c>
      <c r="W106" s="4">
        <f t="shared" si="26"/>
        <v>61.392123268797626</v>
      </c>
      <c r="X106" s="4">
        <f t="shared" si="27"/>
        <v>1</v>
      </c>
      <c r="Y106" s="4">
        <f t="array" aca="1" ref="Y106" ca="1">INDIRECT(ADDRESS(ROW(Y106),COLUMN(P106)+X106))</f>
        <v>229.43591294899352</v>
      </c>
      <c r="Z106" s="4">
        <f t="shared" si="39"/>
        <v>-227.28135955185448</v>
      </c>
      <c r="AA106" s="4">
        <f t="shared" si="40"/>
        <v>-47.251386486184764</v>
      </c>
      <c r="AB106" s="4">
        <f t="shared" si="28"/>
        <v>47.251386486184764</v>
      </c>
      <c r="AC106" s="4">
        <f t="shared" ca="1" si="29"/>
        <v>229.43591294899352</v>
      </c>
      <c r="AD106" s="4">
        <f t="shared" si="41"/>
        <v>203.04340454981934</v>
      </c>
      <c r="AE106" s="4">
        <f t="shared" si="42"/>
        <v>625.76502387321545</v>
      </c>
      <c r="AF106" s="4">
        <f t="shared" si="43"/>
        <v>232.73591294899353</v>
      </c>
      <c r="AG106" s="4">
        <f t="shared" si="44"/>
        <v>614.66344988729043</v>
      </c>
      <c r="AH106" s="4">
        <f t="shared" si="45"/>
        <v>232.73591294899353</v>
      </c>
      <c r="AI106" s="4">
        <f t="shared" si="46"/>
        <v>614.66344988729043</v>
      </c>
      <c r="AJ106" s="4">
        <f t="shared" si="30"/>
        <v>24.234976126784545</v>
      </c>
    </row>
    <row r="107" spans="1:36" x14ac:dyDescent="0.35">
      <c r="A107" s="35">
        <v>21</v>
      </c>
      <c r="B107" s="23">
        <v>3.3918712252956</v>
      </c>
      <c r="C107" s="23">
        <v>11.281575610223738</v>
      </c>
      <c r="D107" s="6">
        <f t="shared" si="31"/>
        <v>237.79919806422768</v>
      </c>
      <c r="E107" s="6">
        <f t="shared" si="32"/>
        <v>612.72512668066793</v>
      </c>
      <c r="F107" s="4">
        <f t="shared" si="16"/>
        <v>234.49919806422767</v>
      </c>
      <c r="G107" s="4">
        <f t="shared" si="17"/>
        <v>237.44323547689905</v>
      </c>
      <c r="H107" s="4">
        <f t="shared" si="18"/>
        <v>-37.274873319332073</v>
      </c>
      <c r="I107" s="4">
        <f t="shared" si="33"/>
        <v>755.51981005239122</v>
      </c>
      <c r="J107" s="4">
        <f t="shared" si="34"/>
        <v>-668.63649972434644</v>
      </c>
      <c r="K107" s="4">
        <f t="shared" si="19"/>
        <v>398.79919806422765</v>
      </c>
      <c r="L107" s="4">
        <f t="shared" si="20"/>
        <v>60.963719270976078</v>
      </c>
      <c r="M107" s="4">
        <f t="shared" si="35"/>
        <v>1</v>
      </c>
      <c r="N107" s="4">
        <f t="array" aca="1" ref="N107" ca="1">INDIRECT(ADDRESS(ROW(N107),COLUMN(E107)+M107))</f>
        <v>234.49919806422767</v>
      </c>
      <c r="O107" s="6">
        <f t="shared" si="36"/>
        <v>237.79919806422768</v>
      </c>
      <c r="P107" s="6">
        <f t="shared" si="37"/>
        <v>612.72512668066793</v>
      </c>
      <c r="Q107" s="4">
        <f t="shared" si="21"/>
        <v>234.49919806422767</v>
      </c>
      <c r="R107" s="4">
        <f t="shared" si="22"/>
        <v>237.44323547689905</v>
      </c>
      <c r="S107" s="4">
        <f t="shared" si="23"/>
        <v>-37.274873319332073</v>
      </c>
      <c r="T107" s="4">
        <f t="shared" si="24"/>
        <v>755.51981005239122</v>
      </c>
      <c r="U107" s="4">
        <f t="shared" si="38"/>
        <v>-668.63649972434644</v>
      </c>
      <c r="V107" s="4">
        <f t="shared" si="25"/>
        <v>398.79919806422765</v>
      </c>
      <c r="W107" s="4">
        <f t="shared" si="26"/>
        <v>60.963719270976078</v>
      </c>
      <c r="X107" s="4">
        <f t="shared" si="27"/>
        <v>1</v>
      </c>
      <c r="Y107" s="4">
        <f t="array" aca="1" ref="Y107" ca="1">INDIRECT(ADDRESS(ROW(Y107),COLUMN(P107)+X107))</f>
        <v>234.49919806422767</v>
      </c>
      <c r="Z107" s="4">
        <f t="shared" si="39"/>
        <v>-232.2819812630633</v>
      </c>
      <c r="AA107" s="4">
        <f t="shared" si="40"/>
        <v>-49.237904649203315</v>
      </c>
      <c r="AB107" s="4">
        <f t="shared" si="28"/>
        <v>49.237904649203315</v>
      </c>
      <c r="AC107" s="4">
        <f t="shared" ca="1" si="29"/>
        <v>234.49919806422767</v>
      </c>
      <c r="AD107" s="4">
        <f t="shared" si="41"/>
        <v>208.20469854426639</v>
      </c>
      <c r="AE107" s="4">
        <f t="shared" si="42"/>
        <v>624.08539068125401</v>
      </c>
      <c r="AF107" s="4">
        <f t="shared" si="43"/>
        <v>237.79919806422768</v>
      </c>
      <c r="AG107" s="4">
        <f t="shared" si="44"/>
        <v>612.72512668066793</v>
      </c>
      <c r="AH107" s="4">
        <f t="shared" si="45"/>
        <v>237.79919806422768</v>
      </c>
      <c r="AI107" s="4">
        <f t="shared" si="46"/>
        <v>612.72512668066793</v>
      </c>
      <c r="AJ107" s="4">
        <f t="shared" si="30"/>
        <v>25.914609318745988</v>
      </c>
    </row>
    <row r="108" spans="1:36" x14ac:dyDescent="0.35">
      <c r="A108" s="35">
        <v>21.5</v>
      </c>
      <c r="B108" s="23">
        <v>3.1913214543452004</v>
      </c>
      <c r="C108" s="23">
        <v>11.356671123510075</v>
      </c>
      <c r="D108" s="6">
        <f t="shared" si="31"/>
        <v>242.8382412792198</v>
      </c>
      <c r="E108" s="6">
        <f t="shared" si="32"/>
        <v>610.73175720771678</v>
      </c>
      <c r="F108" s="4">
        <f t="shared" si="16"/>
        <v>239.53824127921979</v>
      </c>
      <c r="G108" s="4">
        <f t="shared" si="17"/>
        <v>242.73558438584033</v>
      </c>
      <c r="H108" s="4">
        <f t="shared" si="18"/>
        <v>-39.268242792283218</v>
      </c>
      <c r="I108" s="4">
        <f t="shared" si="33"/>
        <v>757.23183498782601</v>
      </c>
      <c r="J108" s="4">
        <f t="shared" si="34"/>
        <v>-669.3595063638835</v>
      </c>
      <c r="K108" s="4">
        <f t="shared" si="19"/>
        <v>403.8382412792198</v>
      </c>
      <c r="L108" s="4">
        <f t="shared" si="20"/>
        <v>60.535748342822316</v>
      </c>
      <c r="M108" s="4">
        <f t="shared" si="35"/>
        <v>1</v>
      </c>
      <c r="N108" s="4">
        <f t="array" aca="1" ref="N108" ca="1">INDIRECT(ADDRESS(ROW(N108),COLUMN(E108)+M108))</f>
        <v>239.53824127921979</v>
      </c>
      <c r="O108" s="6">
        <f t="shared" si="36"/>
        <v>242.8382412792198</v>
      </c>
      <c r="P108" s="6">
        <f t="shared" si="37"/>
        <v>610.73175720771678</v>
      </c>
      <c r="Q108" s="4">
        <f t="shared" si="21"/>
        <v>239.53824127921979</v>
      </c>
      <c r="R108" s="4">
        <f t="shared" si="22"/>
        <v>242.73558438584033</v>
      </c>
      <c r="S108" s="4">
        <f t="shared" si="23"/>
        <v>-39.268242792283218</v>
      </c>
      <c r="T108" s="4">
        <f t="shared" si="24"/>
        <v>757.23183498782601</v>
      </c>
      <c r="U108" s="4">
        <f t="shared" si="38"/>
        <v>-669.3595063638835</v>
      </c>
      <c r="V108" s="4">
        <f t="shared" si="25"/>
        <v>403.8382412792198</v>
      </c>
      <c r="W108" s="4">
        <f t="shared" si="26"/>
        <v>60.535748342822316</v>
      </c>
      <c r="X108" s="4">
        <f t="shared" si="27"/>
        <v>1</v>
      </c>
      <c r="Y108" s="4">
        <f t="array" aca="1" ref="Y108" ca="1">INDIRECT(ADDRESS(ROW(Y108),COLUMN(P108)+X108))</f>
        <v>239.53824127921979</v>
      </c>
      <c r="Z108" s="4">
        <f t="shared" si="39"/>
        <v>-237.26244704438241</v>
      </c>
      <c r="AA108" s="4">
        <f t="shared" si="40"/>
        <v>-51.255196318490952</v>
      </c>
      <c r="AB108" s="4">
        <f t="shared" si="28"/>
        <v>51.255196318490952</v>
      </c>
      <c r="AC108" s="4">
        <f t="shared" ca="1" si="29"/>
        <v>239.53824127921979</v>
      </c>
      <c r="AD108" s="4">
        <f t="shared" si="41"/>
        <v>213.34400437418961</v>
      </c>
      <c r="AE108" s="4">
        <f t="shared" si="42"/>
        <v>622.34984609487708</v>
      </c>
      <c r="AF108" s="4">
        <f t="shared" si="43"/>
        <v>242.8382412792198</v>
      </c>
      <c r="AG108" s="4">
        <f t="shared" si="44"/>
        <v>610.73175720771678</v>
      </c>
      <c r="AH108" s="4">
        <f t="shared" si="45"/>
        <v>242.8382412792198</v>
      </c>
      <c r="AI108" s="4">
        <f t="shared" si="46"/>
        <v>610.73175720771678</v>
      </c>
      <c r="AJ108" s="4">
        <f t="shared" si="30"/>
        <v>27.65015390512292</v>
      </c>
    </row>
    <row r="109" spans="1:36" x14ac:dyDescent="0.35">
      <c r="A109" s="35">
        <v>22</v>
      </c>
      <c r="B109" s="23">
        <v>2.9846925334102772</v>
      </c>
      <c r="C109" s="23">
        <v>11.422813803419755</v>
      </c>
      <c r="D109" s="6">
        <f t="shared" si="31"/>
        <v>247.85295530345186</v>
      </c>
      <c r="E109" s="6">
        <f t="shared" si="32"/>
        <v>608.68379016800861</v>
      </c>
      <c r="F109" s="4">
        <f t="shared" si="16"/>
        <v>244.55295530345185</v>
      </c>
      <c r="G109" s="4">
        <f t="shared" si="17"/>
        <v>248.01850161335398</v>
      </c>
      <c r="H109" s="4">
        <f t="shared" si="18"/>
        <v>-41.316209831991387</v>
      </c>
      <c r="I109" s="4">
        <f t="shared" si="33"/>
        <v>758.88639725826442</v>
      </c>
      <c r="J109" s="4">
        <f t="shared" si="34"/>
        <v>-670.06310750426655</v>
      </c>
      <c r="K109" s="4">
        <f t="shared" si="19"/>
        <v>408.85295530345184</v>
      </c>
      <c r="L109" s="4">
        <f t="shared" si="20"/>
        <v>60.108173925213286</v>
      </c>
      <c r="M109" s="4">
        <f t="shared" si="35"/>
        <v>1</v>
      </c>
      <c r="N109" s="4">
        <f t="array" aca="1" ref="N109" ca="1">INDIRECT(ADDRESS(ROW(N109),COLUMN(E109)+M109))</f>
        <v>244.55295530345185</v>
      </c>
      <c r="O109" s="6">
        <f t="shared" si="36"/>
        <v>247.85295530345186</v>
      </c>
      <c r="P109" s="6">
        <f t="shared" si="37"/>
        <v>608.68379016800861</v>
      </c>
      <c r="Q109" s="4">
        <f t="shared" si="21"/>
        <v>244.55295530345185</v>
      </c>
      <c r="R109" s="4">
        <f t="shared" si="22"/>
        <v>248.01850161335398</v>
      </c>
      <c r="S109" s="4">
        <f t="shared" si="23"/>
        <v>-41.316209831991387</v>
      </c>
      <c r="T109" s="4">
        <f t="shared" si="24"/>
        <v>758.88639725826442</v>
      </c>
      <c r="U109" s="4">
        <f t="shared" si="38"/>
        <v>-670.06310750426655</v>
      </c>
      <c r="V109" s="4">
        <f t="shared" si="25"/>
        <v>408.85295530345184</v>
      </c>
      <c r="W109" s="4">
        <f t="shared" si="26"/>
        <v>60.108173925213286</v>
      </c>
      <c r="X109" s="4">
        <f t="shared" si="27"/>
        <v>1</v>
      </c>
      <c r="Y109" s="4">
        <f t="array" aca="1" ref="Y109" ca="1">INDIRECT(ADDRESS(ROW(Y109),COLUMN(P109)+X109))</f>
        <v>244.55295530345185</v>
      </c>
      <c r="Z109" s="4">
        <f t="shared" si="39"/>
        <v>-242.22287636197308</v>
      </c>
      <c r="AA109" s="4">
        <f t="shared" si="40"/>
        <v>-53.303426807903918</v>
      </c>
      <c r="AB109" s="4">
        <f t="shared" si="28"/>
        <v>53.303426807903918</v>
      </c>
      <c r="AC109" s="4">
        <f t="shared" ca="1" si="29"/>
        <v>244.55295530345185</v>
      </c>
      <c r="AD109" s="4">
        <f t="shared" si="41"/>
        <v>218.46122711368471</v>
      </c>
      <c r="AE109" s="4">
        <f t="shared" si="42"/>
        <v>620.55881917929298</v>
      </c>
      <c r="AF109" s="4">
        <f t="shared" si="43"/>
        <v>247.85295530345186</v>
      </c>
      <c r="AG109" s="4">
        <f t="shared" si="44"/>
        <v>608.68379016800861</v>
      </c>
      <c r="AH109" s="4">
        <f t="shared" si="45"/>
        <v>247.85295530345186</v>
      </c>
      <c r="AI109" s="4">
        <f t="shared" si="46"/>
        <v>608.68379016800861</v>
      </c>
      <c r="AJ109" s="4">
        <f t="shared" si="30"/>
        <v>29.441180820707018</v>
      </c>
    </row>
    <row r="110" spans="1:36" x14ac:dyDescent="0.35">
      <c r="A110" s="35">
        <v>22.5</v>
      </c>
      <c r="B110" s="23">
        <v>2.7722761722867446</v>
      </c>
      <c r="C110" s="23">
        <v>11.480296464050177</v>
      </c>
      <c r="D110" s="6">
        <f t="shared" si="31"/>
        <v>252.84323422123947</v>
      </c>
      <c r="E110" s="6">
        <f t="shared" si="32"/>
        <v>606.58167937328096</v>
      </c>
      <c r="F110" s="4">
        <f t="shared" si="16"/>
        <v>249.54323422123946</v>
      </c>
      <c r="G110" s="4">
        <f t="shared" si="17"/>
        <v>253.29227448076847</v>
      </c>
      <c r="H110" s="4">
        <f t="shared" si="18"/>
        <v>-43.418320626719037</v>
      </c>
      <c r="I110" s="4">
        <f t="shared" si="33"/>
        <v>760.48377642237676</v>
      </c>
      <c r="J110" s="4">
        <f t="shared" si="34"/>
        <v>-670.74765583818396</v>
      </c>
      <c r="K110" s="4">
        <f t="shared" si="19"/>
        <v>413.84323422123947</v>
      </c>
      <c r="L110" s="4">
        <f t="shared" si="20"/>
        <v>59.680962033018055</v>
      </c>
      <c r="M110" s="4">
        <f t="shared" si="35"/>
        <v>1</v>
      </c>
      <c r="N110" s="4">
        <f t="array" aca="1" ref="N110" ca="1">INDIRECT(ADDRESS(ROW(N110),COLUMN(E110)+M110))</f>
        <v>249.54323422123946</v>
      </c>
      <c r="O110" s="6">
        <f t="shared" si="36"/>
        <v>252.84323422123947</v>
      </c>
      <c r="P110" s="6">
        <f t="shared" si="37"/>
        <v>606.58167937328096</v>
      </c>
      <c r="Q110" s="4">
        <f t="shared" si="21"/>
        <v>249.54323422123946</v>
      </c>
      <c r="R110" s="4">
        <f t="shared" si="22"/>
        <v>253.29227448076847</v>
      </c>
      <c r="S110" s="4">
        <f t="shared" si="23"/>
        <v>-43.418320626719037</v>
      </c>
      <c r="T110" s="4">
        <f t="shared" si="24"/>
        <v>760.48377642237676</v>
      </c>
      <c r="U110" s="4">
        <f t="shared" si="38"/>
        <v>-670.74765583818396</v>
      </c>
      <c r="V110" s="4">
        <f t="shared" si="25"/>
        <v>413.84323422123947</v>
      </c>
      <c r="W110" s="4">
        <f t="shared" si="26"/>
        <v>59.680962033018055</v>
      </c>
      <c r="X110" s="4">
        <f t="shared" si="27"/>
        <v>1</v>
      </c>
      <c r="Y110" s="4">
        <f t="array" aca="1" ref="Y110" ca="1">INDIRECT(ADDRESS(ROW(Y110),COLUMN(P110)+X110))</f>
        <v>249.54323422123946</v>
      </c>
      <c r="Z110" s="4">
        <f t="shared" si="39"/>
        <v>-247.16335853863407</v>
      </c>
      <c r="AA110" s="4">
        <f t="shared" si="40"/>
        <v>-55.382763632231111</v>
      </c>
      <c r="AB110" s="4">
        <f t="shared" si="28"/>
        <v>55.382763632231111</v>
      </c>
      <c r="AC110" s="4">
        <f t="shared" ca="1" si="29"/>
        <v>249.54323422123946</v>
      </c>
      <c r="AD110" s="4">
        <f t="shared" si="41"/>
        <v>223.55625304063167</v>
      </c>
      <c r="AE110" s="4">
        <f t="shared" si="42"/>
        <v>618.71274417925429</v>
      </c>
      <c r="AF110" s="4">
        <f t="shared" si="43"/>
        <v>252.84323422123947</v>
      </c>
      <c r="AG110" s="4">
        <f t="shared" si="44"/>
        <v>606.58167937328096</v>
      </c>
      <c r="AH110" s="4">
        <f t="shared" si="45"/>
        <v>252.84323422123947</v>
      </c>
      <c r="AI110" s="4">
        <f t="shared" si="46"/>
        <v>606.58167937328096</v>
      </c>
      <c r="AJ110" s="4">
        <f t="shared" si="30"/>
        <v>31.287255820745713</v>
      </c>
    </row>
    <row r="111" spans="1:36" x14ac:dyDescent="0.35">
      <c r="A111" s="35">
        <v>23</v>
      </c>
      <c r="B111" s="23">
        <v>2.5543450595490853</v>
      </c>
      <c r="C111" s="23">
        <v>11.529412213045006</v>
      </c>
      <c r="D111" s="6">
        <f t="shared" si="31"/>
        <v>257.80895451576833</v>
      </c>
      <c r="E111" s="6">
        <f t="shared" si="32"/>
        <v>604.42588239258066</v>
      </c>
      <c r="F111" s="4">
        <f t="shared" si="16"/>
        <v>254.50895451576832</v>
      </c>
      <c r="G111" s="4">
        <f t="shared" si="17"/>
        <v>258.55716606662503</v>
      </c>
      <c r="H111" s="4">
        <f t="shared" si="18"/>
        <v>-45.574117607419339</v>
      </c>
      <c r="I111" s="4">
        <f t="shared" si="33"/>
        <v>762.02424360331065</v>
      </c>
      <c r="J111" s="4">
        <f t="shared" si="34"/>
        <v>-671.41350193718904</v>
      </c>
      <c r="K111" s="4">
        <f t="shared" si="19"/>
        <v>418.80895451576833</v>
      </c>
      <c r="L111" s="4">
        <f t="shared" si="20"/>
        <v>59.254081092827896</v>
      </c>
      <c r="M111" s="4">
        <f t="shared" si="35"/>
        <v>1</v>
      </c>
      <c r="N111" s="4">
        <f t="array" aca="1" ref="N111" ca="1">INDIRECT(ADDRESS(ROW(N111),COLUMN(E111)+M111))</f>
        <v>254.50895451576832</v>
      </c>
      <c r="O111" s="6">
        <f t="shared" si="36"/>
        <v>257.80895451576833</v>
      </c>
      <c r="P111" s="6">
        <f t="shared" si="37"/>
        <v>604.42588239258066</v>
      </c>
      <c r="Q111" s="4">
        <f t="shared" si="21"/>
        <v>254.50895451576832</v>
      </c>
      <c r="R111" s="4">
        <f t="shared" si="22"/>
        <v>258.55716606662503</v>
      </c>
      <c r="S111" s="4">
        <f t="shared" si="23"/>
        <v>-45.574117607419339</v>
      </c>
      <c r="T111" s="4">
        <f t="shared" si="24"/>
        <v>762.02424360331065</v>
      </c>
      <c r="U111" s="4">
        <f t="shared" si="38"/>
        <v>-671.41350193718904</v>
      </c>
      <c r="V111" s="4">
        <f t="shared" si="25"/>
        <v>418.80895451576833</v>
      </c>
      <c r="W111" s="4">
        <f t="shared" si="26"/>
        <v>59.254081092827896</v>
      </c>
      <c r="X111" s="4">
        <f t="shared" si="27"/>
        <v>1</v>
      </c>
      <c r="Y111" s="4">
        <f t="array" aca="1" ref="Y111" ca="1">INDIRECT(ADDRESS(ROW(Y111),COLUMN(P111)+X111))</f>
        <v>254.50895451576832</v>
      </c>
      <c r="Z111" s="4">
        <f t="shared" si="39"/>
        <v>-252.08395428152096</v>
      </c>
      <c r="AA111" s="4">
        <f t="shared" si="40"/>
        <v>-57.493374559129578</v>
      </c>
      <c r="AB111" s="4">
        <f t="shared" si="28"/>
        <v>57.493374559129578</v>
      </c>
      <c r="AC111" s="4">
        <f t="shared" ca="1" si="29"/>
        <v>254.50895451576832</v>
      </c>
      <c r="AD111" s="4">
        <f t="shared" si="41"/>
        <v>228.628950661326</v>
      </c>
      <c r="AE111" s="4">
        <f t="shared" si="42"/>
        <v>616.81205916569058</v>
      </c>
      <c r="AF111" s="4">
        <f t="shared" si="43"/>
        <v>257.80895451576833</v>
      </c>
      <c r="AG111" s="4">
        <f t="shared" si="44"/>
        <v>604.42588239258066</v>
      </c>
      <c r="AH111" s="4">
        <f t="shared" si="45"/>
        <v>257.80895451576833</v>
      </c>
      <c r="AI111" s="4">
        <f t="shared" si="46"/>
        <v>604.42588239258066</v>
      </c>
      <c r="AJ111" s="4">
        <f t="shared" si="30"/>
        <v>33.187940834309416</v>
      </c>
    </row>
    <row r="112" spans="1:36" x14ac:dyDescent="0.35">
      <c r="A112" s="35">
        <v>23.5</v>
      </c>
      <c r="B112" s="23">
        <v>2.3311538582572164</v>
      </c>
      <c r="C112" s="23">
        <v>11.570453284658136</v>
      </c>
      <c r="D112" s="6">
        <f t="shared" si="31"/>
        <v>262.74997609497456</v>
      </c>
      <c r="E112" s="6">
        <f t="shared" si="32"/>
        <v>602.21685937280245</v>
      </c>
      <c r="F112" s="4">
        <f t="shared" si="16"/>
        <v>259.44997609497455</v>
      </c>
      <c r="G112" s="4">
        <f t="shared" si="17"/>
        <v>263.81341630758925</v>
      </c>
      <c r="H112" s="4">
        <f t="shared" si="18"/>
        <v>-47.783140627197554</v>
      </c>
      <c r="I112" s="4">
        <f t="shared" si="33"/>
        <v>763.5080612445953</v>
      </c>
      <c r="J112" s="4">
        <f t="shared" si="34"/>
        <v>-672.06099291262217</v>
      </c>
      <c r="K112" s="4">
        <f t="shared" si="19"/>
        <v>423.74997609497456</v>
      </c>
      <c r="L112" s="4">
        <f t="shared" si="20"/>
        <v>58.827501786261422</v>
      </c>
      <c r="M112" s="4">
        <f t="shared" si="35"/>
        <v>1</v>
      </c>
      <c r="N112" s="4">
        <f t="array" aca="1" ref="N112" ca="1">INDIRECT(ADDRESS(ROW(N112),COLUMN(E112)+M112))</f>
        <v>259.44997609497455</v>
      </c>
      <c r="O112" s="6">
        <f t="shared" si="36"/>
        <v>262.74997609497456</v>
      </c>
      <c r="P112" s="6">
        <f t="shared" si="37"/>
        <v>602.21685937280245</v>
      </c>
      <c r="Q112" s="4">
        <f t="shared" si="21"/>
        <v>259.44997609497455</v>
      </c>
      <c r="R112" s="4">
        <f t="shared" si="22"/>
        <v>263.81341630758925</v>
      </c>
      <c r="S112" s="4">
        <f t="shared" si="23"/>
        <v>-47.783140627197554</v>
      </c>
      <c r="T112" s="4">
        <f t="shared" si="24"/>
        <v>763.5080612445953</v>
      </c>
      <c r="U112" s="4">
        <f t="shared" si="38"/>
        <v>-672.06099291262217</v>
      </c>
      <c r="V112" s="4">
        <f t="shared" si="25"/>
        <v>423.74997609497456</v>
      </c>
      <c r="W112" s="4">
        <f t="shared" si="26"/>
        <v>58.827501786261422</v>
      </c>
      <c r="X112" s="4">
        <f t="shared" si="27"/>
        <v>1</v>
      </c>
      <c r="Y112" s="4">
        <f t="array" aca="1" ref="Y112" ca="1">INDIRECT(ADDRESS(ROW(Y112),COLUMN(P112)+X112))</f>
        <v>259.44997609497455</v>
      </c>
      <c r="Z112" s="4">
        <f t="shared" si="39"/>
        <v>-256.98469721229515</v>
      </c>
      <c r="AA112" s="4">
        <f t="shared" si="40"/>
        <v>-59.63542590261585</v>
      </c>
      <c r="AB112" s="4">
        <f t="shared" si="28"/>
        <v>59.63542590261585</v>
      </c>
      <c r="AC112" s="4">
        <f t="shared" ca="1" si="29"/>
        <v>259.44997609497455</v>
      </c>
      <c r="AD112" s="4">
        <f t="shared" si="41"/>
        <v>233.67917173696614</v>
      </c>
      <c r="AE112" s="4">
        <f t="shared" si="42"/>
        <v>614.85720485773265</v>
      </c>
      <c r="AF112" s="4">
        <f t="shared" si="43"/>
        <v>262.74997609497456</v>
      </c>
      <c r="AG112" s="4">
        <f t="shared" si="44"/>
        <v>602.21685937280245</v>
      </c>
      <c r="AH112" s="4">
        <f t="shared" si="45"/>
        <v>262.74997609497456</v>
      </c>
      <c r="AI112" s="4">
        <f t="shared" si="46"/>
        <v>602.21685937280245</v>
      </c>
      <c r="AJ112" s="4">
        <f t="shared" si="30"/>
        <v>35.142795142267346</v>
      </c>
    </row>
    <row r="113" spans="1:36" x14ac:dyDescent="0.35">
      <c r="A113" s="35">
        <v>24</v>
      </c>
      <c r="B113" s="23">
        <v>2.1029401930816101</v>
      </c>
      <c r="C113" s="23">
        <v>11.603710032417844</v>
      </c>
      <c r="D113" s="6">
        <f t="shared" si="31"/>
        <v>267.66614330873119</v>
      </c>
      <c r="E113" s="6">
        <f t="shared" si="32"/>
        <v>599.95507201856663</v>
      </c>
      <c r="F113" s="4">
        <f t="shared" si="16"/>
        <v>264.36614330873118</v>
      </c>
      <c r="G113" s="4">
        <f t="shared" si="17"/>
        <v>269.06124311130253</v>
      </c>
      <c r="H113" s="4">
        <f t="shared" si="18"/>
        <v>-50.044927981433375</v>
      </c>
      <c r="I113" s="4">
        <f t="shared" si="33"/>
        <v>764.93548298251608</v>
      </c>
      <c r="J113" s="4">
        <f t="shared" si="34"/>
        <v>-672.69047128414991</v>
      </c>
      <c r="K113" s="4">
        <f t="shared" si="19"/>
        <v>428.66614330873119</v>
      </c>
      <c r="L113" s="4">
        <f t="shared" si="20"/>
        <v>58.401196899512293</v>
      </c>
      <c r="M113" s="4">
        <f t="shared" si="35"/>
        <v>1</v>
      </c>
      <c r="N113" s="4">
        <f t="array" aca="1" ref="N113" ca="1">INDIRECT(ADDRESS(ROW(N113),COLUMN(E113)+M113))</f>
        <v>264.36614330873118</v>
      </c>
      <c r="O113" s="6">
        <f t="shared" si="36"/>
        <v>267.66614330873119</v>
      </c>
      <c r="P113" s="6">
        <f t="shared" si="37"/>
        <v>599.95507201856663</v>
      </c>
      <c r="Q113" s="4">
        <f t="shared" si="21"/>
        <v>264.36614330873118</v>
      </c>
      <c r="R113" s="4">
        <f t="shared" si="22"/>
        <v>269.06124311130253</v>
      </c>
      <c r="S113" s="4">
        <f t="shared" si="23"/>
        <v>-50.044927981433375</v>
      </c>
      <c r="T113" s="4">
        <f t="shared" si="24"/>
        <v>764.93548298251608</v>
      </c>
      <c r="U113" s="4">
        <f t="shared" si="38"/>
        <v>-672.69047128414991</v>
      </c>
      <c r="V113" s="4">
        <f t="shared" si="25"/>
        <v>428.66614330873119</v>
      </c>
      <c r="W113" s="4">
        <f t="shared" si="26"/>
        <v>58.401196899512293</v>
      </c>
      <c r="X113" s="4">
        <f t="shared" si="27"/>
        <v>1</v>
      </c>
      <c r="Y113" s="4">
        <f t="array" aca="1" ref="Y113" ca="1">INDIRECT(ADDRESS(ROW(Y113),COLUMN(P113)+X113))</f>
        <v>264.36614330873118</v>
      </c>
      <c r="Z113" s="4">
        <f t="shared" si="39"/>
        <v>-261.8655953843226</v>
      </c>
      <c r="AA113" s="4">
        <f t="shared" si="40"/>
        <v>-61.809081036799682</v>
      </c>
      <c r="AB113" s="4">
        <f t="shared" si="28"/>
        <v>61.809081036799682</v>
      </c>
      <c r="AC113" s="4">
        <f t="shared" ca="1" si="29"/>
        <v>264.36614330873118</v>
      </c>
      <c r="AD113" s="4">
        <f t="shared" si="41"/>
        <v>238.70675230146077</v>
      </c>
      <c r="AE113" s="4">
        <f t="shared" si="42"/>
        <v>612.84862360406953</v>
      </c>
      <c r="AF113" s="4">
        <f t="shared" si="43"/>
        <v>267.66614330873119</v>
      </c>
      <c r="AG113" s="4">
        <f t="shared" si="44"/>
        <v>599.95507201856663</v>
      </c>
      <c r="AH113" s="4">
        <f t="shared" si="45"/>
        <v>267.66614330873119</v>
      </c>
      <c r="AI113" s="4">
        <f t="shared" si="46"/>
        <v>599.95507201856663</v>
      </c>
      <c r="AJ113" s="4">
        <f t="shared" si="30"/>
        <v>37.15137639593047</v>
      </c>
    </row>
    <row r="114" spans="1:36" x14ac:dyDescent="0.35">
      <c r="A114" s="35">
        <v>24.5</v>
      </c>
      <c r="B114" s="23">
        <v>1.8699256203575132</v>
      </c>
      <c r="C114" s="23">
        <v>11.629470066115587</v>
      </c>
      <c r="D114" s="6">
        <f t="shared" si="31"/>
        <v>272.55728594885238</v>
      </c>
      <c r="E114" s="6">
        <f t="shared" si="32"/>
        <v>597.64098271615865</v>
      </c>
      <c r="F114" s="4">
        <f t="shared" si="16"/>
        <v>269.25728594885237</v>
      </c>
      <c r="G114" s="4">
        <f t="shared" si="17"/>
        <v>274.30084346839266</v>
      </c>
      <c r="H114" s="4">
        <f t="shared" si="18"/>
        <v>-52.359017283841354</v>
      </c>
      <c r="I114" s="4">
        <f t="shared" si="33"/>
        <v>766.30675361780482</v>
      </c>
      <c r="J114" s="4">
        <f t="shared" si="34"/>
        <v>-673.30227403385425</v>
      </c>
      <c r="K114" s="4">
        <f t="shared" si="19"/>
        <v>433.55728594885238</v>
      </c>
      <c r="L114" s="4">
        <f t="shared" si="20"/>
        <v>57.975141179600698</v>
      </c>
      <c r="M114" s="4">
        <f t="shared" si="35"/>
        <v>1</v>
      </c>
      <c r="N114" s="4">
        <f t="array" aca="1" ref="N114" ca="1">INDIRECT(ADDRESS(ROW(N114),COLUMN(E114)+M114))</f>
        <v>269.25728594885237</v>
      </c>
      <c r="O114" s="6">
        <f t="shared" si="36"/>
        <v>272.55728594885238</v>
      </c>
      <c r="P114" s="6">
        <f t="shared" si="37"/>
        <v>597.64098271615865</v>
      </c>
      <c r="Q114" s="4">
        <f t="shared" si="21"/>
        <v>269.25728594885237</v>
      </c>
      <c r="R114" s="4">
        <f t="shared" si="22"/>
        <v>274.30084346839266</v>
      </c>
      <c r="S114" s="4">
        <f t="shared" si="23"/>
        <v>-52.359017283841354</v>
      </c>
      <c r="T114" s="4">
        <f t="shared" si="24"/>
        <v>766.30675361780482</v>
      </c>
      <c r="U114" s="4">
        <f t="shared" si="38"/>
        <v>-673.30227403385425</v>
      </c>
      <c r="V114" s="4">
        <f t="shared" si="25"/>
        <v>433.55728594885238</v>
      </c>
      <c r="W114" s="4">
        <f t="shared" si="26"/>
        <v>57.975141179600698</v>
      </c>
      <c r="X114" s="4">
        <f t="shared" si="27"/>
        <v>1</v>
      </c>
      <c r="Y114" s="4">
        <f t="array" aca="1" ref="Y114" ca="1">INDIRECT(ADDRESS(ROW(Y114),COLUMN(P114)+X114))</f>
        <v>269.25728594885237</v>
      </c>
      <c r="Z114" s="4">
        <f t="shared" si="39"/>
        <v>-266.72663277451676</v>
      </c>
      <c r="AA114" s="4">
        <f t="shared" si="40"/>
        <v>-64.014499109496597</v>
      </c>
      <c r="AB114" s="4">
        <f t="shared" si="28"/>
        <v>64.014499109496597</v>
      </c>
      <c r="AC114" s="4">
        <f t="shared" ca="1" si="29"/>
        <v>269.25728594885237</v>
      </c>
      <c r="AD114" s="4">
        <f t="shared" si="41"/>
        <v>243.71151366206598</v>
      </c>
      <c r="AE114" s="4">
        <f t="shared" si="42"/>
        <v>610.78675850836146</v>
      </c>
      <c r="AF114" s="4">
        <f t="shared" si="43"/>
        <v>272.55728594885238</v>
      </c>
      <c r="AG114" s="4">
        <f t="shared" si="44"/>
        <v>597.64098271615865</v>
      </c>
      <c r="AH114" s="4">
        <f t="shared" si="45"/>
        <v>272.55728594885238</v>
      </c>
      <c r="AI114" s="4">
        <f t="shared" si="46"/>
        <v>597.64098271615865</v>
      </c>
      <c r="AJ114" s="4">
        <f t="shared" si="30"/>
        <v>39.213241491638541</v>
      </c>
    </row>
    <row r="115" spans="1:36" x14ac:dyDescent="0.35">
      <c r="A115" s="35">
        <v>25</v>
      </c>
      <c r="B115" s="23">
        <v>1.6323165743508654</v>
      </c>
      <c r="C115" s="23">
        <v>11.648017518726537</v>
      </c>
      <c r="D115" s="6">
        <f t="shared" si="31"/>
        <v>277.42322022519329</v>
      </c>
      <c r="E115" s="6">
        <f t="shared" si="32"/>
        <v>595.27505378713977</v>
      </c>
      <c r="F115" s="4">
        <f t="shared" si="16"/>
        <v>274.12322022519328</v>
      </c>
      <c r="G115" s="4">
        <f t="shared" si="17"/>
        <v>279.53239455317208</v>
      </c>
      <c r="H115" s="4">
        <f t="shared" si="18"/>
        <v>-54.724946212860232</v>
      </c>
      <c r="I115" s="4">
        <f t="shared" si="33"/>
        <v>767.62210917129642</v>
      </c>
      <c r="J115" s="4">
        <f t="shared" si="34"/>
        <v>-673.89673182541355</v>
      </c>
      <c r="K115" s="4">
        <f t="shared" si="19"/>
        <v>438.42322022519329</v>
      </c>
      <c r="L115" s="4">
        <f t="shared" si="20"/>
        <v>57.549311197619218</v>
      </c>
      <c r="M115" s="4">
        <f t="shared" si="35"/>
        <v>1</v>
      </c>
      <c r="N115" s="4">
        <f t="array" aca="1" ref="N115" ca="1">INDIRECT(ADDRESS(ROW(N115),COLUMN(E115)+M115))</f>
        <v>274.12322022519328</v>
      </c>
      <c r="O115" s="6">
        <f t="shared" si="36"/>
        <v>277.42322022519329</v>
      </c>
      <c r="P115" s="6">
        <f t="shared" si="37"/>
        <v>595.27505378713977</v>
      </c>
      <c r="Q115" s="4">
        <f t="shared" si="21"/>
        <v>274.12322022519328</v>
      </c>
      <c r="R115" s="4">
        <f t="shared" si="22"/>
        <v>279.53239455317208</v>
      </c>
      <c r="S115" s="4">
        <f t="shared" si="23"/>
        <v>-54.724946212860232</v>
      </c>
      <c r="T115" s="4">
        <f t="shared" si="24"/>
        <v>767.62210917129642</v>
      </c>
      <c r="U115" s="4">
        <f t="shared" si="38"/>
        <v>-673.89673182541355</v>
      </c>
      <c r="V115" s="4">
        <f t="shared" si="25"/>
        <v>438.42322022519329</v>
      </c>
      <c r="W115" s="4">
        <f t="shared" si="26"/>
        <v>57.549311197619218</v>
      </c>
      <c r="X115" s="4">
        <f t="shared" si="27"/>
        <v>1</v>
      </c>
      <c r="Y115" s="4">
        <f t="array" aca="1" ref="Y115" ca="1">INDIRECT(ADDRESS(ROW(Y115),COLUMN(P115)+X115))</f>
        <v>274.12322022519328</v>
      </c>
      <c r="Z115" s="4">
        <f t="shared" si="39"/>
        <v>-271.5677707399874</v>
      </c>
      <c r="AA115" s="4">
        <f t="shared" si="40"/>
        <v>-66.251833936457075</v>
      </c>
      <c r="AB115" s="4">
        <f t="shared" si="28"/>
        <v>66.251833936457075</v>
      </c>
      <c r="AC115" s="4">
        <f t="shared" ca="1" si="29"/>
        <v>274.12322022519328</v>
      </c>
      <c r="AD115" s="4">
        <f t="shared" si="41"/>
        <v>248.69326337613148</v>
      </c>
      <c r="AE115" s="4">
        <f t="shared" si="42"/>
        <v>608.67205268431997</v>
      </c>
      <c r="AF115" s="4">
        <f t="shared" si="43"/>
        <v>277.42322022519329</v>
      </c>
      <c r="AG115" s="4">
        <f t="shared" si="44"/>
        <v>595.27505378713977</v>
      </c>
      <c r="AH115" s="4">
        <f t="shared" si="45"/>
        <v>277.42322022519329</v>
      </c>
      <c r="AI115" s="4">
        <f t="shared" si="46"/>
        <v>595.27505378713977</v>
      </c>
      <c r="AJ115" s="4">
        <f t="shared" si="30"/>
        <v>41.327947315680035</v>
      </c>
    </row>
    <row r="116" spans="1:36" x14ac:dyDescent="0.35">
      <c r="A116" s="35">
        <v>25.5</v>
      </c>
      <c r="B116" s="23">
        <v>1.3903052845436379</v>
      </c>
      <c r="C116" s="23">
        <v>11.659632429809172</v>
      </c>
      <c r="D116" s="6">
        <f t="shared" si="31"/>
        <v>282.26374971265267</v>
      </c>
      <c r="E116" s="6">
        <f t="shared" si="32"/>
        <v>592.85774685817682</v>
      </c>
      <c r="F116" s="4">
        <f t="shared" si="16"/>
        <v>278.96374971265266</v>
      </c>
      <c r="G116" s="4">
        <f t="shared" si="17"/>
        <v>284.75605480457779</v>
      </c>
      <c r="H116" s="4">
        <f t="shared" si="18"/>
        <v>-57.142253141823176</v>
      </c>
      <c r="I116" s="4">
        <f t="shared" si="33"/>
        <v>768.88177700991264</v>
      </c>
      <c r="J116" s="4">
        <f t="shared" si="34"/>
        <v>-674.47416836953005</v>
      </c>
      <c r="K116" s="4">
        <f t="shared" si="19"/>
        <v>443.26374971265267</v>
      </c>
      <c r="L116" s="4">
        <f t="shared" si="20"/>
        <v>57.123685219121384</v>
      </c>
      <c r="M116" s="4">
        <f t="shared" si="35"/>
        <v>1</v>
      </c>
      <c r="N116" s="4">
        <f t="array" aca="1" ref="N116" ca="1">INDIRECT(ADDRESS(ROW(N116),COLUMN(E116)+M116))</f>
        <v>278.96374971265266</v>
      </c>
      <c r="O116" s="6">
        <f t="shared" si="36"/>
        <v>282.26374971265267</v>
      </c>
      <c r="P116" s="6">
        <f t="shared" si="37"/>
        <v>592.85774685817682</v>
      </c>
      <c r="Q116" s="4">
        <f t="shared" si="21"/>
        <v>278.96374971265266</v>
      </c>
      <c r="R116" s="4">
        <f t="shared" si="22"/>
        <v>284.75605480457779</v>
      </c>
      <c r="S116" s="4">
        <f t="shared" si="23"/>
        <v>-57.142253141823176</v>
      </c>
      <c r="T116" s="4">
        <f t="shared" si="24"/>
        <v>768.88177700991264</v>
      </c>
      <c r="U116" s="4">
        <f t="shared" si="38"/>
        <v>-674.47416836953005</v>
      </c>
      <c r="V116" s="4">
        <f t="shared" si="25"/>
        <v>443.26374971265267</v>
      </c>
      <c r="W116" s="4">
        <f t="shared" si="26"/>
        <v>57.123685219121384</v>
      </c>
      <c r="X116" s="4">
        <f t="shared" si="27"/>
        <v>1</v>
      </c>
      <c r="Y116" s="4">
        <f t="array" aca="1" ref="Y116" ca="1">INDIRECT(ADDRESS(ROW(Y116),COLUMN(P116)+X116))</f>
        <v>278.96374971265266</v>
      </c>
      <c r="Z116" s="4">
        <f t="shared" si="39"/>
        <v>-276.38894943188149</v>
      </c>
      <c r="AA116" s="4">
        <f t="shared" si="40"/>
        <v>-68.521233058144645</v>
      </c>
      <c r="AB116" s="4">
        <f t="shared" si="28"/>
        <v>68.521233058144645</v>
      </c>
      <c r="AC116" s="4">
        <f t="shared" ca="1" si="29"/>
        <v>278.96374971265266</v>
      </c>
      <c r="AD116" s="4">
        <f t="shared" si="41"/>
        <v>253.6517961987621</v>
      </c>
      <c r="AE116" s="4">
        <f t="shared" si="42"/>
        <v>606.50494862699986</v>
      </c>
      <c r="AF116" s="4">
        <f t="shared" si="43"/>
        <v>282.26374971265267</v>
      </c>
      <c r="AG116" s="4">
        <f t="shared" si="44"/>
        <v>592.85774685817682</v>
      </c>
      <c r="AH116" s="4">
        <f t="shared" si="45"/>
        <v>282.26374971265267</v>
      </c>
      <c r="AI116" s="4">
        <f t="shared" si="46"/>
        <v>592.85774685817682</v>
      </c>
      <c r="AJ116" s="4">
        <f t="shared" si="30"/>
        <v>43.495051373000138</v>
      </c>
    </row>
    <row r="117" spans="1:36" x14ac:dyDescent="0.35">
      <c r="A117" s="35">
        <v>26</v>
      </c>
      <c r="B117" s="23">
        <v>1.1440706600467843</v>
      </c>
      <c r="C117" s="23">
        <v>11.664590232898462</v>
      </c>
      <c r="D117" s="6">
        <f t="shared" si="31"/>
        <v>287.07866626518353</v>
      </c>
      <c r="E117" s="6">
        <f t="shared" si="32"/>
        <v>590.3895223346068</v>
      </c>
      <c r="F117" s="4">
        <f t="shared" si="16"/>
        <v>283.77866626518352</v>
      </c>
      <c r="G117" s="4">
        <f t="shared" si="17"/>
        <v>289.97196498065591</v>
      </c>
      <c r="H117" s="4">
        <f t="shared" si="18"/>
        <v>-59.610477665393205</v>
      </c>
      <c r="I117" s="4">
        <f t="shared" si="33"/>
        <v>770.08597603090334</v>
      </c>
      <c r="J117" s="4">
        <f t="shared" si="34"/>
        <v>-675.03489991835022</v>
      </c>
      <c r="K117" s="4">
        <f t="shared" si="19"/>
        <v>448.07866626518353</v>
      </c>
      <c r="L117" s="4">
        <f t="shared" si="20"/>
        <v>56.698243081686826</v>
      </c>
      <c r="M117" s="4">
        <f t="shared" si="35"/>
        <v>1</v>
      </c>
      <c r="N117" s="4">
        <f t="array" aca="1" ref="N117" ca="1">INDIRECT(ADDRESS(ROW(N117),COLUMN(E117)+M117))</f>
        <v>283.77866626518352</v>
      </c>
      <c r="O117" s="6">
        <f t="shared" si="36"/>
        <v>287.07866626518353</v>
      </c>
      <c r="P117" s="6">
        <f t="shared" si="37"/>
        <v>590.3895223346068</v>
      </c>
      <c r="Q117" s="4">
        <f t="shared" si="21"/>
        <v>283.77866626518352</v>
      </c>
      <c r="R117" s="4">
        <f t="shared" si="22"/>
        <v>289.97196498065591</v>
      </c>
      <c r="S117" s="4">
        <f t="shared" si="23"/>
        <v>-59.610477665393205</v>
      </c>
      <c r="T117" s="4">
        <f t="shared" si="24"/>
        <v>770.08597603090334</v>
      </c>
      <c r="U117" s="4">
        <f t="shared" si="38"/>
        <v>-675.03489991835022</v>
      </c>
      <c r="V117" s="4">
        <f t="shared" si="25"/>
        <v>448.07866626518353</v>
      </c>
      <c r="W117" s="4">
        <f t="shared" si="26"/>
        <v>56.698243081686826</v>
      </c>
      <c r="X117" s="4">
        <f t="shared" si="27"/>
        <v>1</v>
      </c>
      <c r="Y117" s="4">
        <f t="array" aca="1" ref="Y117" ca="1">INDIRECT(ADDRESS(ROW(Y117),COLUMN(P117)+X117))</f>
        <v>283.77866626518352</v>
      </c>
      <c r="Z117" s="4">
        <f t="shared" si="39"/>
        <v>-281.19008916068833</v>
      </c>
      <c r="AA117" s="4">
        <f t="shared" si="40"/>
        <v>-70.822836942238496</v>
      </c>
      <c r="AB117" s="4">
        <f t="shared" si="28"/>
        <v>70.822836942238496</v>
      </c>
      <c r="AC117" s="4">
        <f t="shared" ca="1" si="29"/>
        <v>283.77866626518352</v>
      </c>
      <c r="AD117" s="4">
        <f t="shared" si="41"/>
        <v>258.58689499749988</v>
      </c>
      <c r="AE117" s="4">
        <f t="shared" si="42"/>
        <v>604.28588768782049</v>
      </c>
      <c r="AF117" s="4">
        <f t="shared" si="43"/>
        <v>287.07866626518353</v>
      </c>
      <c r="AG117" s="4">
        <f t="shared" si="44"/>
        <v>590.3895223346068</v>
      </c>
      <c r="AH117" s="4">
        <f t="shared" si="45"/>
        <v>287.07866626518353</v>
      </c>
      <c r="AI117" s="4">
        <f t="shared" si="46"/>
        <v>590.3895223346068</v>
      </c>
      <c r="AJ117" s="4">
        <f t="shared" si="30"/>
        <v>45.714112312179509</v>
      </c>
    </row>
    <row r="118" spans="1:36" x14ac:dyDescent="0.35">
      <c r="A118" s="35">
        <v>26.5</v>
      </c>
      <c r="B118" s="23">
        <v>0.89377913835070266</v>
      </c>
      <c r="C118" s="23">
        <v>11.663161335375637</v>
      </c>
      <c r="D118" s="6">
        <f t="shared" si="31"/>
        <v>291.86775089401897</v>
      </c>
      <c r="E118" s="6">
        <f t="shared" si="32"/>
        <v>587.8708389662205</v>
      </c>
      <c r="F118" s="4">
        <f t="shared" si="16"/>
        <v>288.56775089401896</v>
      </c>
      <c r="G118" s="4">
        <f t="shared" si="17"/>
        <v>295.18024918140082</v>
      </c>
      <c r="H118" s="4">
        <f t="shared" si="18"/>
        <v>-62.129161033779496</v>
      </c>
      <c r="I118" s="4">
        <f t="shared" si="33"/>
        <v>771.23491689373043</v>
      </c>
      <c r="J118" s="4">
        <f t="shared" si="34"/>
        <v>-675.57923487316464</v>
      </c>
      <c r="K118" s="4">
        <f t="shared" si="19"/>
        <v>452.86775089401897</v>
      </c>
      <c r="L118" s="4">
        <f t="shared" si="20"/>
        <v>56.27296607960421</v>
      </c>
      <c r="M118" s="4">
        <f t="shared" si="35"/>
        <v>1</v>
      </c>
      <c r="N118" s="4">
        <f t="array" aca="1" ref="N118" ca="1">INDIRECT(ADDRESS(ROW(N118),COLUMN(E118)+M118))</f>
        <v>288.56775089401896</v>
      </c>
      <c r="O118" s="6">
        <f t="shared" si="36"/>
        <v>291.86775089401897</v>
      </c>
      <c r="P118" s="6">
        <f t="shared" si="37"/>
        <v>587.8708389662205</v>
      </c>
      <c r="Q118" s="4">
        <f t="shared" si="21"/>
        <v>288.56775089401896</v>
      </c>
      <c r="R118" s="4">
        <f t="shared" si="22"/>
        <v>295.18024918140082</v>
      </c>
      <c r="S118" s="4">
        <f t="shared" si="23"/>
        <v>-62.129161033779496</v>
      </c>
      <c r="T118" s="4">
        <f t="shared" si="24"/>
        <v>771.23491689373043</v>
      </c>
      <c r="U118" s="4">
        <f t="shared" si="38"/>
        <v>-675.57923487316464</v>
      </c>
      <c r="V118" s="4">
        <f t="shared" si="25"/>
        <v>452.86775089401897</v>
      </c>
      <c r="W118" s="4">
        <f t="shared" si="26"/>
        <v>56.27296607960421</v>
      </c>
      <c r="X118" s="4">
        <f t="shared" si="27"/>
        <v>1</v>
      </c>
      <c r="Y118" s="4">
        <f t="array" aca="1" ref="Y118" ca="1">INDIRECT(ADDRESS(ROW(Y118),COLUMN(P118)+X118))</f>
        <v>288.56775089401896</v>
      </c>
      <c r="Z118" s="4">
        <f t="shared" si="39"/>
        <v>-285.97109170889064</v>
      </c>
      <c r="AA118" s="4">
        <f t="shared" si="40"/>
        <v>-73.156778316292474</v>
      </c>
      <c r="AB118" s="4">
        <f t="shared" si="28"/>
        <v>73.156778316292474</v>
      </c>
      <c r="AC118" s="4">
        <f t="shared" ca="1" si="29"/>
        <v>288.56775089401896</v>
      </c>
      <c r="AD118" s="4">
        <f t="shared" si="41"/>
        <v>263.49833163123475</v>
      </c>
      <c r="AE118" s="4">
        <f t="shared" si="42"/>
        <v>602.01530964180142</v>
      </c>
      <c r="AF118" s="4">
        <f t="shared" si="43"/>
        <v>291.86775089401897</v>
      </c>
      <c r="AG118" s="4">
        <f t="shared" si="44"/>
        <v>587.8708389662205</v>
      </c>
      <c r="AH118" s="4">
        <f t="shared" si="45"/>
        <v>291.86775089401897</v>
      </c>
      <c r="AI118" s="4">
        <f t="shared" si="46"/>
        <v>587.8708389662205</v>
      </c>
      <c r="AJ118" s="4">
        <f t="shared" si="30"/>
        <v>47.984690358198577</v>
      </c>
    </row>
    <row r="119" spans="1:36" x14ac:dyDescent="0.35">
      <c r="A119" s="35">
        <v>27</v>
      </c>
      <c r="B119" s="23">
        <v>0.63958549654655261</v>
      </c>
      <c r="C119" s="23">
        <v>11.65561078024939</v>
      </c>
      <c r="D119" s="6">
        <f t="shared" si="31"/>
        <v>296.63077460824559</v>
      </c>
      <c r="E119" s="6">
        <f t="shared" si="32"/>
        <v>585.30215349470029</v>
      </c>
      <c r="F119" s="4">
        <f t="shared" si="16"/>
        <v>293.33077460824558</v>
      </c>
      <c r="G119" s="4">
        <f t="shared" si="17"/>
        <v>300.38101583604896</v>
      </c>
      <c r="H119" s="4">
        <f t="shared" si="18"/>
        <v>-64.697846505299708</v>
      </c>
      <c r="I119" s="4">
        <f t="shared" si="33"/>
        <v>772.32880229030002</v>
      </c>
      <c r="J119" s="4">
        <f t="shared" si="34"/>
        <v>-676.10747349114843</v>
      </c>
      <c r="K119" s="4">
        <f t="shared" si="19"/>
        <v>457.63077460824559</v>
      </c>
      <c r="L119" s="4">
        <f t="shared" si="20"/>
        <v>55.847836855540137</v>
      </c>
      <c r="M119" s="4">
        <f t="shared" si="35"/>
        <v>1</v>
      </c>
      <c r="N119" s="4">
        <f t="array" aca="1" ref="N119" ca="1">INDIRECT(ADDRESS(ROW(N119),COLUMN(E119)+M119))</f>
        <v>293.33077460824558</v>
      </c>
      <c r="O119" s="6">
        <f t="shared" si="36"/>
        <v>296.63077460824559</v>
      </c>
      <c r="P119" s="6">
        <f t="shared" si="37"/>
        <v>585.30215349470029</v>
      </c>
      <c r="Q119" s="4">
        <f t="shared" si="21"/>
        <v>293.33077460824558</v>
      </c>
      <c r="R119" s="4">
        <f t="shared" si="22"/>
        <v>300.38101583604896</v>
      </c>
      <c r="S119" s="4">
        <f t="shared" si="23"/>
        <v>-64.697846505299708</v>
      </c>
      <c r="T119" s="4">
        <f t="shared" si="24"/>
        <v>772.32880229030002</v>
      </c>
      <c r="U119" s="4">
        <f t="shared" si="38"/>
        <v>-676.10747349114843</v>
      </c>
      <c r="V119" s="4">
        <f t="shared" si="25"/>
        <v>457.63077460824559</v>
      </c>
      <c r="W119" s="4">
        <f t="shared" si="26"/>
        <v>55.847836855540137</v>
      </c>
      <c r="X119" s="4">
        <f t="shared" si="27"/>
        <v>1</v>
      </c>
      <c r="Y119" s="4">
        <f t="array" aca="1" ref="Y119" ca="1">INDIRECT(ADDRESS(ROW(Y119),COLUMN(P119)+X119))</f>
        <v>293.33077460824558</v>
      </c>
      <c r="Z119" s="4">
        <f t="shared" si="39"/>
        <v>-290.73184158818799</v>
      </c>
      <c r="AA119" s="4">
        <f t="shared" si="40"/>
        <v>-75.523181616226111</v>
      </c>
      <c r="AB119" s="4">
        <f t="shared" si="28"/>
        <v>75.523181616226111</v>
      </c>
      <c r="AC119" s="4">
        <f t="shared" ca="1" si="29"/>
        <v>293.33077460824558</v>
      </c>
      <c r="AD119" s="4">
        <f t="shared" si="41"/>
        <v>268.38586779147431</v>
      </c>
      <c r="AE119" s="4">
        <f t="shared" si="42"/>
        <v>599.69365233644396</v>
      </c>
      <c r="AF119" s="4">
        <f t="shared" si="43"/>
        <v>296.63077460824559</v>
      </c>
      <c r="AG119" s="4">
        <f t="shared" si="44"/>
        <v>585.30215349470029</v>
      </c>
      <c r="AH119" s="4">
        <f t="shared" si="45"/>
        <v>296.63077460824559</v>
      </c>
      <c r="AI119" s="4">
        <f t="shared" si="46"/>
        <v>585.30215349470029</v>
      </c>
      <c r="AJ119" s="4">
        <f t="shared" si="30"/>
        <v>50.306347663556039</v>
      </c>
    </row>
    <row r="120" spans="1:36" x14ac:dyDescent="0.35">
      <c r="A120" s="35">
        <v>27.5</v>
      </c>
      <c r="B120" s="23">
        <v>0.38163362391946737</v>
      </c>
      <c r="C120" s="23">
        <v>11.642197980203809</v>
      </c>
      <c r="D120" s="6">
        <f t="shared" si="31"/>
        <v>301.36749921662198</v>
      </c>
      <c r="E120" s="6">
        <f t="shared" si="32"/>
        <v>582.68392037307035</v>
      </c>
      <c r="F120" s="4">
        <f t="shared" si="16"/>
        <v>298.06749921662197</v>
      </c>
      <c r="G120" s="4">
        <f t="shared" si="17"/>
        <v>305.57435865201467</v>
      </c>
      <c r="H120" s="4">
        <f t="shared" si="18"/>
        <v>-67.31607962692965</v>
      </c>
      <c r="I120" s="4">
        <f t="shared" si="33"/>
        <v>773.36782724544696</v>
      </c>
      <c r="J120" s="4">
        <f t="shared" si="34"/>
        <v>-676.61990767829263</v>
      </c>
      <c r="K120" s="4">
        <f t="shared" si="19"/>
        <v>462.36749921662198</v>
      </c>
      <c r="L120" s="4">
        <f t="shared" si="20"/>
        <v>55.422839299006043</v>
      </c>
      <c r="M120" s="4">
        <f t="shared" si="35"/>
        <v>1</v>
      </c>
      <c r="N120" s="4">
        <f t="array" aca="1" ref="N120" ca="1">INDIRECT(ADDRESS(ROW(N120),COLUMN(E120)+M120))</f>
        <v>298.06749921662197</v>
      </c>
      <c r="O120" s="6">
        <f t="shared" si="36"/>
        <v>301.36749921662198</v>
      </c>
      <c r="P120" s="6">
        <f t="shared" si="37"/>
        <v>582.68392037307035</v>
      </c>
      <c r="Q120" s="4">
        <f t="shared" si="21"/>
        <v>298.06749921662197</v>
      </c>
      <c r="R120" s="4">
        <f t="shared" si="22"/>
        <v>305.57435865201467</v>
      </c>
      <c r="S120" s="4">
        <f t="shared" si="23"/>
        <v>-67.31607962692965</v>
      </c>
      <c r="T120" s="4">
        <f t="shared" si="24"/>
        <v>773.36782724544696</v>
      </c>
      <c r="U120" s="4">
        <f t="shared" si="38"/>
        <v>-676.61990767829263</v>
      </c>
      <c r="V120" s="4">
        <f t="shared" si="25"/>
        <v>462.36749921662198</v>
      </c>
      <c r="W120" s="4">
        <f t="shared" si="26"/>
        <v>55.422839299006043</v>
      </c>
      <c r="X120" s="4">
        <f t="shared" si="27"/>
        <v>1</v>
      </c>
      <c r="Y120" s="4">
        <f t="array" aca="1" ref="Y120" ca="1">INDIRECT(ADDRESS(ROW(Y120),COLUMN(P120)+X120))</f>
        <v>298.06749921662197</v>
      </c>
      <c r="Z120" s="4">
        <f t="shared" si="39"/>
        <v>-295.47220723963869</v>
      </c>
      <c r="AA120" s="4">
        <f t="shared" si="40"/>
        <v>-77.922162537535357</v>
      </c>
      <c r="AB120" s="4">
        <f t="shared" si="28"/>
        <v>77.922162537535357</v>
      </c>
      <c r="AC120" s="4">
        <f t="shared" ca="1" si="29"/>
        <v>298.06749921662197</v>
      </c>
      <c r="AD120" s="4">
        <f t="shared" si="41"/>
        <v>273.24925580487235</v>
      </c>
      <c r="AE120" s="4">
        <f t="shared" si="42"/>
        <v>597.32135141262086</v>
      </c>
      <c r="AF120" s="4">
        <f t="shared" si="43"/>
        <v>301.36749921662198</v>
      </c>
      <c r="AG120" s="4">
        <f t="shared" si="44"/>
        <v>582.68392037307035</v>
      </c>
      <c r="AH120" s="4">
        <f t="shared" si="45"/>
        <v>301.36749921662198</v>
      </c>
      <c r="AI120" s="4">
        <f t="shared" si="46"/>
        <v>582.68392037307035</v>
      </c>
      <c r="AJ120" s="4">
        <f t="shared" si="30"/>
        <v>52.678648587379143</v>
      </c>
    </row>
    <row r="121" spans="1:36" x14ac:dyDescent="0.35">
      <c r="A121" s="35">
        <v>28</v>
      </c>
      <c r="B121" s="23">
        <v>0.12005725544697558</v>
      </c>
      <c r="C121" s="23">
        <v>11.623176515147671</v>
      </c>
      <c r="D121" s="6">
        <f t="shared" si="31"/>
        <v>306.07767809017395</v>
      </c>
      <c r="E121" s="6">
        <f t="shared" si="32"/>
        <v>580.0165915483916</v>
      </c>
      <c r="F121" s="4">
        <f t="shared" si="16"/>
        <v>302.77767809017394</v>
      </c>
      <c r="G121" s="4">
        <f t="shared" si="17"/>
        <v>310.7603575235774</v>
      </c>
      <c r="H121" s="4">
        <f t="shared" si="18"/>
        <v>-69.983408451608398</v>
      </c>
      <c r="I121" s="4">
        <f t="shared" si="33"/>
        <v>774.35217944065721</v>
      </c>
      <c r="J121" s="4">
        <f t="shared" si="34"/>
        <v>-677.11682085697942</v>
      </c>
      <c r="K121" s="4">
        <f t="shared" si="19"/>
        <v>467.07767809017395</v>
      </c>
      <c r="L121" s="4">
        <f t="shared" si="20"/>
        <v>54.997958451392279</v>
      </c>
      <c r="M121" s="4">
        <f t="shared" si="35"/>
        <v>1</v>
      </c>
      <c r="N121" s="4">
        <f t="array" aca="1" ref="N121" ca="1">INDIRECT(ADDRESS(ROW(N121),COLUMN(E121)+M121))</f>
        <v>302.77767809017394</v>
      </c>
      <c r="O121" s="6">
        <f t="shared" si="36"/>
        <v>306.07767809017395</v>
      </c>
      <c r="P121" s="6">
        <f t="shared" si="37"/>
        <v>580.0165915483916</v>
      </c>
      <c r="Q121" s="4">
        <f t="shared" si="21"/>
        <v>302.77767809017394</v>
      </c>
      <c r="R121" s="4">
        <f t="shared" si="22"/>
        <v>310.7603575235774</v>
      </c>
      <c r="S121" s="4">
        <f t="shared" si="23"/>
        <v>-69.983408451608398</v>
      </c>
      <c r="T121" s="4">
        <f t="shared" si="24"/>
        <v>774.35217944065721</v>
      </c>
      <c r="U121" s="4">
        <f t="shared" si="38"/>
        <v>-677.11682085697942</v>
      </c>
      <c r="V121" s="4">
        <f t="shared" si="25"/>
        <v>467.07767809017395</v>
      </c>
      <c r="W121" s="4">
        <f t="shared" si="26"/>
        <v>54.997958451392279</v>
      </c>
      <c r="X121" s="4">
        <f t="shared" si="27"/>
        <v>1</v>
      </c>
      <c r="Y121" s="4">
        <f t="array" aca="1" ref="Y121" ca="1">INDIRECT(ADDRESS(ROW(Y121),COLUMN(P121)+X121))</f>
        <v>302.77767809017394</v>
      </c>
      <c r="Z121" s="4">
        <f t="shared" si="39"/>
        <v>-300.19204217599406</v>
      </c>
      <c r="AA121" s="4">
        <f t="shared" si="40"/>
        <v>-80.353827677266608</v>
      </c>
      <c r="AB121" s="4">
        <f t="shared" si="28"/>
        <v>80.353827677266608</v>
      </c>
      <c r="AC121" s="4">
        <f t="shared" ca="1" si="29"/>
        <v>302.77767809017394</v>
      </c>
      <c r="AD121" s="4">
        <f t="shared" si="41"/>
        <v>278.08823939654593</v>
      </c>
      <c r="AE121" s="4">
        <f t="shared" si="42"/>
        <v>594.89884008870433</v>
      </c>
      <c r="AF121" s="4">
        <f t="shared" si="43"/>
        <v>306.07767809017395</v>
      </c>
      <c r="AG121" s="4">
        <f t="shared" si="44"/>
        <v>580.0165915483916</v>
      </c>
      <c r="AH121" s="4">
        <f t="shared" si="45"/>
        <v>306.07767809017395</v>
      </c>
      <c r="AI121" s="4">
        <f t="shared" si="46"/>
        <v>580.0165915483916</v>
      </c>
      <c r="AJ121" s="4">
        <f t="shared" si="30"/>
        <v>55.101159911295667</v>
      </c>
    </row>
    <row r="122" spans="1:36" x14ac:dyDescent="0.35">
      <c r="A122" s="35">
        <v>28.5</v>
      </c>
      <c r="B122" s="23">
        <v>-0.14501933375102366</v>
      </c>
      <c r="C122" s="23">
        <v>11.598793985331598</v>
      </c>
      <c r="D122" s="6">
        <f t="shared" si="31"/>
        <v>310.76105688561069</v>
      </c>
      <c r="E122" s="6">
        <f t="shared" si="32"/>
        <v>577.30061629977354</v>
      </c>
      <c r="F122" s="4">
        <f t="shared" si="16"/>
        <v>307.46105688561067</v>
      </c>
      <c r="G122" s="4">
        <f t="shared" si="17"/>
        <v>315.93907939919285</v>
      </c>
      <c r="H122" s="4">
        <f t="shared" si="18"/>
        <v>-72.699383700226463</v>
      </c>
      <c r="I122" s="4">
        <f t="shared" si="33"/>
        <v>775.28203955498009</v>
      </c>
      <c r="J122" s="4">
        <f t="shared" si="34"/>
        <v>-677.59848789786815</v>
      </c>
      <c r="K122" s="4">
        <f t="shared" si="19"/>
        <v>471.76105688561069</v>
      </c>
      <c r="L122" s="4">
        <f t="shared" si="20"/>
        <v>54.573180417308372</v>
      </c>
      <c r="M122" s="4">
        <f t="shared" si="35"/>
        <v>1</v>
      </c>
      <c r="N122" s="4">
        <f t="array" aca="1" ref="N122" ca="1">INDIRECT(ADDRESS(ROW(N122),COLUMN(E122)+M122))</f>
        <v>307.46105688561067</v>
      </c>
      <c r="O122" s="6">
        <f t="shared" si="36"/>
        <v>310.76105688561069</v>
      </c>
      <c r="P122" s="6">
        <f t="shared" si="37"/>
        <v>577.30061629977354</v>
      </c>
      <c r="Q122" s="4">
        <f t="shared" si="21"/>
        <v>307.46105688561067</v>
      </c>
      <c r="R122" s="4">
        <f t="shared" si="22"/>
        <v>315.93907939919285</v>
      </c>
      <c r="S122" s="4">
        <f t="shared" si="23"/>
        <v>-72.699383700226463</v>
      </c>
      <c r="T122" s="4">
        <f t="shared" si="24"/>
        <v>775.28203955498009</v>
      </c>
      <c r="U122" s="4">
        <f t="shared" si="38"/>
        <v>-677.59848789786815</v>
      </c>
      <c r="V122" s="4">
        <f t="shared" si="25"/>
        <v>471.76105688561069</v>
      </c>
      <c r="W122" s="4">
        <f t="shared" si="26"/>
        <v>54.573180417308372</v>
      </c>
      <c r="X122" s="4">
        <f t="shared" si="27"/>
        <v>1</v>
      </c>
      <c r="Y122" s="4">
        <f t="array" aca="1" ref="Y122" ca="1">INDIRECT(ADDRESS(ROW(Y122),COLUMN(P122)+X122))</f>
        <v>307.46105688561067</v>
      </c>
      <c r="Z122" s="4">
        <f t="shared" si="39"/>
        <v>-304.89118606624629</v>
      </c>
      <c r="AA122" s="4">
        <f t="shared" si="40"/>
        <v>-82.818274255909557</v>
      </c>
      <c r="AB122" s="4">
        <f t="shared" si="28"/>
        <v>82.818274255909557</v>
      </c>
      <c r="AC122" s="4">
        <f t="shared" ca="1" si="29"/>
        <v>307.46105688561067</v>
      </c>
      <c r="AD122" s="4">
        <f t="shared" si="41"/>
        <v>282.90255441422636</v>
      </c>
      <c r="AE122" s="4">
        <f t="shared" si="42"/>
        <v>592.42654900000309</v>
      </c>
      <c r="AF122" s="4">
        <f t="shared" si="43"/>
        <v>310.76105688561069</v>
      </c>
      <c r="AG122" s="4">
        <f t="shared" si="44"/>
        <v>577.30061629977354</v>
      </c>
      <c r="AH122" s="4">
        <f t="shared" si="45"/>
        <v>310.76105688561069</v>
      </c>
      <c r="AI122" s="4">
        <f t="shared" si="46"/>
        <v>577.30061629977354</v>
      </c>
      <c r="AJ122" s="4">
        <f t="shared" si="30"/>
        <v>57.573450999996908</v>
      </c>
    </row>
    <row r="123" spans="1:36" x14ac:dyDescent="0.35">
      <c r="A123" s="35">
        <v>29</v>
      </c>
      <c r="B123" s="23">
        <v>-0.41348067255104143</v>
      </c>
      <c r="C123" s="23">
        <v>11.569291912878805</v>
      </c>
      <c r="D123" s="6">
        <f t="shared" si="31"/>
        <v>315.4173742300195</v>
      </c>
      <c r="E123" s="6">
        <f t="shared" si="32"/>
        <v>574.53644112454583</v>
      </c>
      <c r="F123" s="4">
        <f t="shared" si="16"/>
        <v>312.11737423001949</v>
      </c>
      <c r="G123" s="4">
        <f t="shared" si="17"/>
        <v>321.11057910693501</v>
      </c>
      <c r="H123" s="4">
        <f t="shared" si="18"/>
        <v>-75.463558875454169</v>
      </c>
      <c r="I123" s="4">
        <f t="shared" si="33"/>
        <v>776.15758161794406</v>
      </c>
      <c r="J123" s="4">
        <f t="shared" si="34"/>
        <v>-678.06517510687047</v>
      </c>
      <c r="K123" s="4">
        <f t="shared" si="19"/>
        <v>476.4173742300195</v>
      </c>
      <c r="L123" s="4">
        <f t="shared" si="20"/>
        <v>54.148492281946609</v>
      </c>
      <c r="M123" s="4">
        <f t="shared" si="35"/>
        <v>1</v>
      </c>
      <c r="N123" s="4">
        <f t="array" aca="1" ref="N123" ca="1">INDIRECT(ADDRESS(ROW(N123),COLUMN(E123)+M123))</f>
        <v>312.11737423001949</v>
      </c>
      <c r="O123" s="6">
        <f t="shared" si="36"/>
        <v>315.4173742300195</v>
      </c>
      <c r="P123" s="6">
        <f t="shared" si="37"/>
        <v>574.53644112454583</v>
      </c>
      <c r="Q123" s="4">
        <f t="shared" si="21"/>
        <v>312.11737423001949</v>
      </c>
      <c r="R123" s="4">
        <f t="shared" si="22"/>
        <v>321.11057910693501</v>
      </c>
      <c r="S123" s="4">
        <f t="shared" si="23"/>
        <v>-75.463558875454169</v>
      </c>
      <c r="T123" s="4">
        <f t="shared" si="24"/>
        <v>776.15758161794406</v>
      </c>
      <c r="U123" s="4">
        <f t="shared" si="38"/>
        <v>-678.06517510687047</v>
      </c>
      <c r="V123" s="4">
        <f t="shared" si="25"/>
        <v>476.4173742300195</v>
      </c>
      <c r="W123" s="4">
        <f t="shared" si="26"/>
        <v>54.148492281946609</v>
      </c>
      <c r="X123" s="4">
        <f t="shared" si="27"/>
        <v>1</v>
      </c>
      <c r="Y123" s="4">
        <f t="array" aca="1" ref="Y123" ca="1">INDIRECT(ADDRESS(ROW(Y123),COLUMN(P123)+X123))</f>
        <v>312.11737423001949</v>
      </c>
      <c r="Z123" s="4">
        <f t="shared" si="39"/>
        <v>-309.56946576302289</v>
      </c>
      <c r="AA123" s="4">
        <f t="shared" si="40"/>
        <v>-85.315589909393353</v>
      </c>
      <c r="AB123" s="4">
        <f t="shared" si="28"/>
        <v>85.315589909393353</v>
      </c>
      <c r="AC123" s="4">
        <f t="shared" ca="1" si="29"/>
        <v>312.11737423001949</v>
      </c>
      <c r="AD123" s="4">
        <f t="shared" si="41"/>
        <v>287.69192951370064</v>
      </c>
      <c r="AE123" s="4">
        <f t="shared" si="42"/>
        <v>589.90490608635469</v>
      </c>
      <c r="AF123" s="4">
        <f t="shared" si="43"/>
        <v>315.4173742300195</v>
      </c>
      <c r="AG123" s="4">
        <f t="shared" si="44"/>
        <v>574.53644112454583</v>
      </c>
      <c r="AH123" s="4">
        <f t="shared" si="45"/>
        <v>315.4173742300195</v>
      </c>
      <c r="AI123" s="4">
        <f t="shared" si="46"/>
        <v>574.53644112454583</v>
      </c>
      <c r="AJ123" s="4">
        <f t="shared" si="30"/>
        <v>60.095093913645314</v>
      </c>
    </row>
    <row r="124" spans="1:36" x14ac:dyDescent="0.35">
      <c r="A124" s="35">
        <v>29.5</v>
      </c>
      <c r="B124" s="23">
        <v>-0.68521947576923425</v>
      </c>
      <c r="C124" s="23">
        <v>11.53490568530113</v>
      </c>
      <c r="D124" s="6">
        <f t="shared" si="31"/>
        <v>320.04636236762053</v>
      </c>
      <c r="E124" s="6">
        <f t="shared" si="32"/>
        <v>571.72450966616498</v>
      </c>
      <c r="F124" s="4">
        <f t="shared" si="16"/>
        <v>316.74636236762052</v>
      </c>
      <c r="G124" s="4">
        <f t="shared" si="17"/>
        <v>326.27490013809256</v>
      </c>
      <c r="H124" s="4">
        <f t="shared" si="18"/>
        <v>-78.275490333835023</v>
      </c>
      <c r="I124" s="4">
        <f t="shared" si="33"/>
        <v>776.97897337005588</v>
      </c>
      <c r="J124" s="4">
        <f t="shared" si="34"/>
        <v>-678.5171402590189</v>
      </c>
      <c r="K124" s="4">
        <f t="shared" si="19"/>
        <v>481.04636236762053</v>
      </c>
      <c r="L124" s="4">
        <f t="shared" si="20"/>
        <v>53.723882034173648</v>
      </c>
      <c r="M124" s="4">
        <f t="shared" si="35"/>
        <v>1</v>
      </c>
      <c r="N124" s="4">
        <f t="array" aca="1" ref="N124" ca="1">INDIRECT(ADDRESS(ROW(N124),COLUMN(E124)+M124))</f>
        <v>316.74636236762052</v>
      </c>
      <c r="O124" s="6">
        <f t="shared" si="36"/>
        <v>320.04636236762053</v>
      </c>
      <c r="P124" s="6">
        <f t="shared" si="37"/>
        <v>571.72450966616498</v>
      </c>
      <c r="Q124" s="4">
        <f t="shared" si="21"/>
        <v>316.74636236762052</v>
      </c>
      <c r="R124" s="4">
        <f t="shared" si="22"/>
        <v>326.27490013809256</v>
      </c>
      <c r="S124" s="4">
        <f t="shared" si="23"/>
        <v>-78.275490333835023</v>
      </c>
      <c r="T124" s="4">
        <f t="shared" si="24"/>
        <v>776.97897337005588</v>
      </c>
      <c r="U124" s="4">
        <f t="shared" si="38"/>
        <v>-678.5171402590189</v>
      </c>
      <c r="V124" s="4">
        <f t="shared" si="25"/>
        <v>481.04636236762053</v>
      </c>
      <c r="W124" s="4">
        <f t="shared" si="26"/>
        <v>53.723882034173648</v>
      </c>
      <c r="X124" s="4">
        <f t="shared" si="27"/>
        <v>1</v>
      </c>
      <c r="Y124" s="4">
        <f t="array" aca="1" ref="Y124" ca="1">INDIRECT(ADDRESS(ROW(Y124),COLUMN(P124)+X124))</f>
        <v>316.74636236762052</v>
      </c>
      <c r="Z124" s="4">
        <f t="shared" si="39"/>
        <v>-314.22669627393361</v>
      </c>
      <c r="AA124" s="4">
        <f t="shared" si="40"/>
        <v>-87.845852542344701</v>
      </c>
      <c r="AB124" s="4">
        <f t="shared" si="28"/>
        <v>87.845852542344701</v>
      </c>
      <c r="AC124" s="4">
        <f t="shared" ca="1" si="29"/>
        <v>316.74636236762052</v>
      </c>
      <c r="AD124" s="4">
        <f t="shared" si="41"/>
        <v>292.45608680632569</v>
      </c>
      <c r="AE124" s="4">
        <f t="shared" si="42"/>
        <v>587.33433652144481</v>
      </c>
      <c r="AF124" s="4">
        <f t="shared" si="43"/>
        <v>320.04636236762053</v>
      </c>
      <c r="AG124" s="4">
        <f t="shared" si="44"/>
        <v>571.72450966616498</v>
      </c>
      <c r="AH124" s="4">
        <f t="shared" si="45"/>
        <v>320.04636236762053</v>
      </c>
      <c r="AI124" s="4">
        <f t="shared" si="46"/>
        <v>571.72450966616498</v>
      </c>
      <c r="AJ124" s="4">
        <f t="shared" si="30"/>
        <v>62.665663478555189</v>
      </c>
    </row>
    <row r="125" spans="1:36" x14ac:dyDescent="0.35">
      <c r="A125" s="35">
        <v>30</v>
      </c>
      <c r="B125" s="23">
        <v>-0.96013606287185216</v>
      </c>
      <c r="C125" s="23">
        <v>11.49586453524236</v>
      </c>
      <c r="D125" s="6">
        <f t="shared" si="31"/>
        <v>324.64774776961673</v>
      </c>
      <c r="E125" s="6">
        <f t="shared" si="32"/>
        <v>568.86526267809757</v>
      </c>
      <c r="F125" s="4">
        <f t="shared" si="16"/>
        <v>321.34774776961672</v>
      </c>
      <c r="G125" s="4">
        <f t="shared" si="17"/>
        <v>331.43207538936139</v>
      </c>
      <c r="H125" s="4">
        <f t="shared" si="18"/>
        <v>-81.134737321902435</v>
      </c>
      <c r="I125" s="4">
        <f t="shared" si="33"/>
        <v>777.74637662713781</v>
      </c>
      <c r="J125" s="4">
        <f t="shared" si="34"/>
        <v>-678.95463267196749</v>
      </c>
      <c r="K125" s="4">
        <f t="shared" si="19"/>
        <v>485.64774776961673</v>
      </c>
      <c r="L125" s="4">
        <f t="shared" si="20"/>
        <v>53.29933849504765</v>
      </c>
      <c r="M125" s="4">
        <f t="shared" si="35"/>
        <v>1</v>
      </c>
      <c r="N125" s="4">
        <f t="array" aca="1" ref="N125" ca="1">INDIRECT(ADDRESS(ROW(N125),COLUMN(E125)+M125))</f>
        <v>321.34774776961672</v>
      </c>
      <c r="O125" s="6">
        <f t="shared" si="36"/>
        <v>324.64774776961673</v>
      </c>
      <c r="P125" s="6">
        <f t="shared" si="37"/>
        <v>568.86526267809757</v>
      </c>
      <c r="Q125" s="4">
        <f t="shared" si="21"/>
        <v>321.34774776961672</v>
      </c>
      <c r="R125" s="4">
        <f t="shared" si="22"/>
        <v>331.43207538936139</v>
      </c>
      <c r="S125" s="4">
        <f t="shared" si="23"/>
        <v>-81.134737321902435</v>
      </c>
      <c r="T125" s="4">
        <f t="shared" si="24"/>
        <v>777.74637662713781</v>
      </c>
      <c r="U125" s="4">
        <f t="shared" si="38"/>
        <v>-678.95463267196749</v>
      </c>
      <c r="V125" s="4">
        <f t="shared" si="25"/>
        <v>485.64774776961673</v>
      </c>
      <c r="W125" s="4">
        <f t="shared" si="26"/>
        <v>53.29933849504765</v>
      </c>
      <c r="X125" s="4">
        <f t="shared" si="27"/>
        <v>1</v>
      </c>
      <c r="Y125" s="4">
        <f t="array" aca="1" ref="Y125" ca="1">INDIRECT(ADDRESS(ROW(Y125),COLUMN(P125)+X125))</f>
        <v>321.34774776961672</v>
      </c>
      <c r="Z125" s="4">
        <f t="shared" si="39"/>
        <v>-318.86268167835351</v>
      </c>
      <c r="AA125" s="4">
        <f t="shared" si="40"/>
        <v>-90.409130234663408</v>
      </c>
      <c r="AB125" s="4">
        <f t="shared" si="28"/>
        <v>90.409130234663408</v>
      </c>
      <c r="AC125" s="4">
        <f t="shared" ca="1" si="29"/>
        <v>321.34774776961672</v>
      </c>
      <c r="AD125" s="4">
        <f t="shared" si="41"/>
        <v>297.19474246965001</v>
      </c>
      <c r="AE125" s="4">
        <f t="shared" si="42"/>
        <v>584.71526267809747</v>
      </c>
      <c r="AF125" s="4">
        <f t="shared" si="43"/>
        <v>324.64774776961673</v>
      </c>
      <c r="AG125" s="4">
        <f t="shared" si="44"/>
        <v>568.86526267809757</v>
      </c>
      <c r="AH125" s="4">
        <f t="shared" si="45"/>
        <v>324.64774776961673</v>
      </c>
      <c r="AI125" s="4">
        <f t="shared" si="46"/>
        <v>568.86526267809757</v>
      </c>
      <c r="AJ125" s="4">
        <f t="shared" si="30"/>
        <v>65.284737321902526</v>
      </c>
    </row>
    <row r="126" spans="1:36" x14ac:dyDescent="0.35">
      <c r="A126" s="35">
        <v>30.5</v>
      </c>
      <c r="B126" s="23">
        <v>-1.2381378122264803</v>
      </c>
      <c r="C126" s="23">
        <v>11.452391551308395</v>
      </c>
      <c r="D126" s="6">
        <f t="shared" si="31"/>
        <v>329.22125170836506</v>
      </c>
      <c r="E126" s="6">
        <f t="shared" si="32"/>
        <v>565.95913801854306</v>
      </c>
      <c r="F126" s="4">
        <f t="shared" si="16"/>
        <v>325.92125170836505</v>
      </c>
      <c r="G126" s="4">
        <f t="shared" si="17"/>
        <v>336.58212786440953</v>
      </c>
      <c r="H126" s="4">
        <f t="shared" si="18"/>
        <v>-84.040861981456942</v>
      </c>
      <c r="I126" s="4">
        <f t="shared" si="33"/>
        <v>778.45994764535499</v>
      </c>
      <c r="J126" s="4">
        <f t="shared" si="34"/>
        <v>-679.37789331271119</v>
      </c>
      <c r="K126" s="4">
        <f t="shared" si="19"/>
        <v>490.22125170836506</v>
      </c>
      <c r="L126" s="4">
        <f t="shared" si="20"/>
        <v>52.874851251457187</v>
      </c>
      <c r="M126" s="4">
        <f t="shared" si="35"/>
        <v>1</v>
      </c>
      <c r="N126" s="4">
        <f t="array" aca="1" ref="N126" ca="1">INDIRECT(ADDRESS(ROW(N126),COLUMN(E126)+M126))</f>
        <v>325.92125170836505</v>
      </c>
      <c r="O126" s="6">
        <f t="shared" si="36"/>
        <v>329.22125170836506</v>
      </c>
      <c r="P126" s="6">
        <f t="shared" si="37"/>
        <v>565.95913801854306</v>
      </c>
      <c r="Q126" s="4">
        <f t="shared" si="21"/>
        <v>325.92125170836505</v>
      </c>
      <c r="R126" s="4">
        <f t="shared" si="22"/>
        <v>336.58212786440953</v>
      </c>
      <c r="S126" s="4">
        <f t="shared" si="23"/>
        <v>-84.040861981456942</v>
      </c>
      <c r="T126" s="4">
        <f t="shared" si="24"/>
        <v>778.45994764535499</v>
      </c>
      <c r="U126" s="4">
        <f t="shared" si="38"/>
        <v>-679.37789331271119</v>
      </c>
      <c r="V126" s="4">
        <f t="shared" si="25"/>
        <v>490.22125170836506</v>
      </c>
      <c r="W126" s="4">
        <f t="shared" si="26"/>
        <v>52.874851251457187</v>
      </c>
      <c r="X126" s="4">
        <f t="shared" si="27"/>
        <v>1</v>
      </c>
      <c r="Y126" s="4">
        <f t="array" aca="1" ref="Y126" ca="1">INDIRECT(ADDRESS(ROW(Y126),COLUMN(P126)+X126))</f>
        <v>325.92125170836505</v>
      </c>
      <c r="Z126" s="4">
        <f t="shared" si="39"/>
        <v>-323.47721599140493</v>
      </c>
      <c r="AA126" s="4">
        <f t="shared" si="40"/>
        <v>-93.005481194302291</v>
      </c>
      <c r="AB126" s="4">
        <f t="shared" si="28"/>
        <v>93.005481194302291</v>
      </c>
      <c r="AC126" s="4">
        <f t="shared" ca="1" si="29"/>
        <v>325.92125170836505</v>
      </c>
      <c r="AD126" s="4">
        <f t="shared" si="41"/>
        <v>301.90760732236868</v>
      </c>
      <c r="AE126" s="4">
        <f t="shared" si="42"/>
        <v>582.04810412439736</v>
      </c>
      <c r="AF126" s="4">
        <f t="shared" si="43"/>
        <v>329.22125170836506</v>
      </c>
      <c r="AG126" s="4">
        <f t="shared" si="44"/>
        <v>565.95913801854306</v>
      </c>
      <c r="AH126" s="4">
        <f t="shared" si="45"/>
        <v>329.22125170836506</v>
      </c>
      <c r="AI126" s="4">
        <f t="shared" si="46"/>
        <v>565.95913801854306</v>
      </c>
      <c r="AJ126" s="4">
        <f t="shared" si="30"/>
        <v>67.951895875602645</v>
      </c>
    </row>
    <row r="127" spans="1:36" x14ac:dyDescent="0.35">
      <c r="A127" s="35">
        <v>31</v>
      </c>
      <c r="B127" s="23">
        <v>-1.5191386495295316</v>
      </c>
      <c r="C127" s="23">
        <v>11.404703715407814</v>
      </c>
      <c r="D127" s="6">
        <f t="shared" ref="D127:D158" si="47">B127+$C$45*COS(RADIANS(A127))+$D$45*SIN(RADIANS(A127))</f>
        <v>333.76659079722737</v>
      </c>
      <c r="E127" s="6">
        <f t="shared" ref="E127:E158" si="48">C127-$C$45*SIN(RADIANS(A127))+$D$45*COS(RADIANS(A127))</f>
        <v>563.00657067141822</v>
      </c>
      <c r="F127" s="4">
        <f t="shared" si="16"/>
        <v>330.46659079722735</v>
      </c>
      <c r="G127" s="4">
        <f t="shared" si="17"/>
        <v>341.72507133584605</v>
      </c>
      <c r="H127" s="4">
        <f t="shared" si="18"/>
        <v>-86.993429328581783</v>
      </c>
      <c r="I127" s="4">
        <f t="shared" ref="I127:I158" si="49">-(D127-$C$23)*SIN(RADIANS($C$25))+(E127-$C$24)*COS(RADIANS($C$25))</f>
        <v>779.11983748430009</v>
      </c>
      <c r="J127" s="4">
        <f t="shared" ref="J127:J158" si="50">$C$26-SQRT((D127-$C$43)^2+(E127-$D$43)^2)</f>
        <v>-679.78715493187474</v>
      </c>
      <c r="K127" s="4">
        <f t="shared" si="19"/>
        <v>494.76659079722737</v>
      </c>
      <c r="L127" s="4">
        <f t="shared" si="20"/>
        <v>52.450410594580795</v>
      </c>
      <c r="M127" s="4">
        <f t="shared" ref="M127:M158" si="51">IF(D127&gt;=$C$20,IF(E127&lt;$C$21,1,2),IF(D127&gt;=$C$22,3,IF(L127&gt;=45+$C$25/2,6,IF(L127&lt;-90+$C$25,5,4))))</f>
        <v>1</v>
      </c>
      <c r="N127" s="4">
        <f t="array" aca="1" ref="N127" ca="1">INDIRECT(ADDRESS(ROW(N127),COLUMN(E127)+M127))</f>
        <v>330.46659079722735</v>
      </c>
      <c r="O127" s="6">
        <f t="shared" ref="O127:O158" si="52">B127+$C$46*COS(RADIANS(A127))+$D$46*SIN(RADIANS(A127))</f>
        <v>333.76659079722737</v>
      </c>
      <c r="P127" s="6">
        <f t="shared" ref="P127:P158" si="53">C127-$C$46*SIN(RADIANS(A127))+$D$46*COS(RADIANS(A127))</f>
        <v>563.00657067141822</v>
      </c>
      <c r="Q127" s="4">
        <f t="shared" si="21"/>
        <v>330.46659079722735</v>
      </c>
      <c r="R127" s="4">
        <f t="shared" si="22"/>
        <v>341.72507133584605</v>
      </c>
      <c r="S127" s="4">
        <f t="shared" si="23"/>
        <v>-86.993429328581783</v>
      </c>
      <c r="T127" s="4">
        <f t="shared" si="24"/>
        <v>779.11983748430009</v>
      </c>
      <c r="U127" s="4">
        <f t="shared" ref="U127:U158" si="54">$C$26-SQRT((O127-$C$43)^2+(P127-$D$43)^2)</f>
        <v>-679.78715493187474</v>
      </c>
      <c r="V127" s="4">
        <f t="shared" si="25"/>
        <v>494.76659079722737</v>
      </c>
      <c r="W127" s="4">
        <f t="shared" si="26"/>
        <v>52.450410594580795</v>
      </c>
      <c r="X127" s="4">
        <f t="shared" si="27"/>
        <v>1</v>
      </c>
      <c r="Y127" s="4">
        <f t="array" aca="1" ref="Y127" ca="1">INDIRECT(ADDRESS(ROW(Y127),COLUMN(P127)+X127))</f>
        <v>330.46659079722735</v>
      </c>
      <c r="Z127" s="4">
        <f t="shared" ref="Z127:Z158" si="55">($C$20-D127)*COS(-RADIANS(A127))+($C$21-E127)*SIN(-RADIANS(A127))</f>
        <v>-328.07008397710547</v>
      </c>
      <c r="AA127" s="4">
        <f t="shared" ref="AA127:AA158" si="56">-($C$20-D127)*SIN(-RADIANS(A127))+($C$21-E127)*COS(-RADIANS(A127))</f>
        <v>-95.634953749892162</v>
      </c>
      <c r="AB127" s="4">
        <f t="shared" si="28"/>
        <v>95.634953749892162</v>
      </c>
      <c r="AC127" s="4">
        <f t="shared" ca="1" si="29"/>
        <v>330.46659079722735</v>
      </c>
      <c r="AD127" s="4">
        <f t="shared" ref="AD127:AD158" si="57">B127+$C$49*COS(RADIANS(A127))+$D$49*SIN(RADIANS(A127))</f>
        <v>306.59438736497043</v>
      </c>
      <c r="AE127" s="4">
        <f t="shared" ref="AE127:AE158" si="58">C127-$C$49*SIN(RADIANS(A127))+$D$49*COS(RADIANS(A127))</f>
        <v>579.3332776460669</v>
      </c>
      <c r="AF127" s="4">
        <f t="shared" ref="AF127:AF158" si="59">B127+$C$48*COS(RADIANS(A127))+$D$48*SIN(RADIANS(A127))</f>
        <v>333.76659079722737</v>
      </c>
      <c r="AG127" s="4">
        <f t="shared" ref="AG127:AG158" si="60">C127-$C$48*SIN(RADIANS(A127))+$D$48*COS(RADIANS(A127))</f>
        <v>563.00657067141822</v>
      </c>
      <c r="AH127" s="4">
        <f t="shared" ref="AH127:AH158" si="61">B127+$C$47*COS(RADIANS(A127))+$D$47*SIN(RADIANS(A127))</f>
        <v>333.76659079722737</v>
      </c>
      <c r="AI127" s="4">
        <f t="shared" ref="AI127:AI158" si="62">C127-$C$47*SIN(RADIANS(A127))+$D$47*COS(RADIANS(A127))</f>
        <v>563.00657067141822</v>
      </c>
      <c r="AJ127" s="4">
        <f t="shared" si="30"/>
        <v>70.666722353933096</v>
      </c>
    </row>
    <row r="128" spans="1:36" x14ac:dyDescent="0.35">
      <c r="A128" s="35">
        <v>31.5</v>
      </c>
      <c r="B128" s="23">
        <v>-1.8030585689507905</v>
      </c>
      <c r="C128" s="23">
        <v>11.353011962541178</v>
      </c>
      <c r="D128" s="6">
        <f t="shared" si="47"/>
        <v>338.28347749756267</v>
      </c>
      <c r="E128" s="6">
        <f t="shared" si="48"/>
        <v>560.00799278954503</v>
      </c>
      <c r="F128" s="4">
        <f t="shared" ref="F128:F191" si="63">D128-$C$20</f>
        <v>334.98347749756266</v>
      </c>
      <c r="G128" s="4">
        <f t="shared" ref="G128:G191" si="64">SQRT((D128-$C$20)^2+(E128-$C$21)^2)</f>
        <v>346.86091096883007</v>
      </c>
      <c r="H128" s="4">
        <f t="shared" ref="H128:H191" si="65">E128-$C$21</f>
        <v>-89.992007210454972</v>
      </c>
      <c r="I128" s="4">
        <f t="shared" si="49"/>
        <v>779.72619236596506</v>
      </c>
      <c r="J128" s="4">
        <f t="shared" si="50"/>
        <v>-680.18264222061725</v>
      </c>
      <c r="K128" s="4">
        <f t="shared" ref="K128:K191" si="66">D128-$C$27</f>
        <v>499.28347749756267</v>
      </c>
      <c r="L128" s="4">
        <f t="shared" ref="L128:L191" si="67">DEGREES(ATAN2(D128-$C$43,E128-$D$43))</f>
        <v>52.026007462871554</v>
      </c>
      <c r="M128" s="4">
        <f t="shared" si="51"/>
        <v>1</v>
      </c>
      <c r="N128" s="4">
        <f t="array" aca="1" ref="N128" ca="1">INDIRECT(ADDRESS(ROW(N128),COLUMN(E128)+M128))</f>
        <v>334.98347749756266</v>
      </c>
      <c r="O128" s="6">
        <f t="shared" si="52"/>
        <v>338.28347749756267</v>
      </c>
      <c r="P128" s="6">
        <f t="shared" si="53"/>
        <v>560.00799278954503</v>
      </c>
      <c r="Q128" s="4">
        <f t="shared" ref="Q128:Q191" si="68">O128-$C$20</f>
        <v>334.98347749756266</v>
      </c>
      <c r="R128" s="4">
        <f t="shared" ref="R128:R191" si="69">SQRT((O128-$C$20)^2+(P128-$C$21)^2)</f>
        <v>346.86091096883007</v>
      </c>
      <c r="S128" s="4">
        <f t="shared" ref="S128:S191" si="70">P128-$C$21</f>
        <v>-89.992007210454972</v>
      </c>
      <c r="T128" s="4">
        <f t="shared" ref="T128:T191" si="71">-(O128-$C$23)*SIN(RADIANS($C$25))+(P128-$C$24)*COS(RADIANS($C$25))</f>
        <v>779.72619236596506</v>
      </c>
      <c r="U128" s="4">
        <f t="shared" si="54"/>
        <v>-680.18264222061725</v>
      </c>
      <c r="V128" s="4">
        <f t="shared" ref="V128:V191" si="72">O128-$C$27</f>
        <v>499.28347749756267</v>
      </c>
      <c r="W128" s="4">
        <f t="shared" ref="W128:W191" si="73">DEGREES(ATAN2(O128-$C$43,P128-$D$43))</f>
        <v>52.026007462871554</v>
      </c>
      <c r="X128" s="4">
        <f t="shared" ref="X128:X191" si="74">IF(O128&gt;=$C$20,IF(P128&lt;$C$21,1,2),IF(O128&gt;=$C$22,3,IF(W128&gt;=45+$C$25/2,6,IF(W128&lt;-90+$C$25,5,4))))</f>
        <v>1</v>
      </c>
      <c r="Y128" s="4">
        <f t="array" aca="1" ref="Y128" ca="1">INDIRECT(ADDRESS(ROW(Y128),COLUMN(P128)+X128))</f>
        <v>334.98347749756266</v>
      </c>
      <c r="Z128" s="4">
        <f t="shared" si="55"/>
        <v>-332.64106191279717</v>
      </c>
      <c r="AA128" s="4">
        <f t="shared" si="56"/>
        <v>-98.297586377556854</v>
      </c>
      <c r="AB128" s="4">
        <f t="shared" ref="AB128:AB191" si="75">-AA128</f>
        <v>98.297586377556854</v>
      </c>
      <c r="AC128" s="4">
        <f t="shared" ref="AC128:AC191" ca="1" si="76">IF(AND(Z128&gt;0,Z128&lt;$C$12),MIN(N128,Y128,AB128),MIN(N128,Y128))</f>
        <v>334.98347749756266</v>
      </c>
      <c r="AD128" s="4">
        <f t="shared" si="57"/>
        <v>311.25478428753792</v>
      </c>
      <c r="AE128" s="4">
        <f t="shared" si="58"/>
        <v>576.57119729104056</v>
      </c>
      <c r="AF128" s="4">
        <f t="shared" si="59"/>
        <v>338.28347749756267</v>
      </c>
      <c r="AG128" s="4">
        <f t="shared" si="60"/>
        <v>560.00799278954503</v>
      </c>
      <c r="AH128" s="4">
        <f t="shared" si="61"/>
        <v>338.28347749756267</v>
      </c>
      <c r="AI128" s="4">
        <f t="shared" si="62"/>
        <v>560.00799278954503</v>
      </c>
      <c r="AJ128" s="4">
        <f t="shared" ref="AJ128:AJ191" si="77">MIN($D$36-AE128,$D$36-AG128,$D$36-AI128)</f>
        <v>73.428802708959438</v>
      </c>
    </row>
    <row r="129" spans="1:36" x14ac:dyDescent="0.35">
      <c r="A129" s="35">
        <v>32</v>
      </c>
      <c r="B129" s="23">
        <v>-2.0898231854769849</v>
      </c>
      <c r="C129" s="23">
        <v>11.297521259444045</v>
      </c>
      <c r="D129" s="6">
        <f t="shared" si="47"/>
        <v>342.77162059437302</v>
      </c>
      <c r="E129" s="6">
        <f t="shared" si="48"/>
        <v>556.96383375644746</v>
      </c>
      <c r="F129" s="4">
        <f t="shared" si="63"/>
        <v>339.47162059437301</v>
      </c>
      <c r="G129" s="4">
        <f t="shared" si="64"/>
        <v>351.98964390769777</v>
      </c>
      <c r="H129" s="4">
        <f t="shared" si="65"/>
        <v>-93.036166243552543</v>
      </c>
      <c r="I129" s="4">
        <f t="shared" si="49"/>
        <v>780.27915402782014</v>
      </c>
      <c r="J129" s="4">
        <f t="shared" si="50"/>
        <v>-680.56457198581518</v>
      </c>
      <c r="K129" s="4">
        <f t="shared" si="66"/>
        <v>503.77162059437302</v>
      </c>
      <c r="L129" s="4">
        <f t="shared" si="67"/>
        <v>51.601633389279982</v>
      </c>
      <c r="M129" s="4">
        <f t="shared" si="51"/>
        <v>1</v>
      </c>
      <c r="N129" s="4">
        <f t="array" aca="1" ref="N129" ca="1">INDIRECT(ADDRESS(ROW(N129),COLUMN(E129)+M129))</f>
        <v>339.47162059437301</v>
      </c>
      <c r="O129" s="6">
        <f t="shared" si="52"/>
        <v>342.77162059437302</v>
      </c>
      <c r="P129" s="6">
        <f t="shared" si="53"/>
        <v>556.96383375644746</v>
      </c>
      <c r="Q129" s="4">
        <f t="shared" si="68"/>
        <v>339.47162059437301</v>
      </c>
      <c r="R129" s="4">
        <f t="shared" si="69"/>
        <v>351.98964390769777</v>
      </c>
      <c r="S129" s="4">
        <f t="shared" si="70"/>
        <v>-93.036166243552543</v>
      </c>
      <c r="T129" s="4">
        <f t="shared" si="71"/>
        <v>780.27915402782014</v>
      </c>
      <c r="U129" s="4">
        <f t="shared" si="54"/>
        <v>-680.56457198581518</v>
      </c>
      <c r="V129" s="4">
        <f t="shared" si="72"/>
        <v>503.77162059437302</v>
      </c>
      <c r="W129" s="4">
        <f t="shared" si="73"/>
        <v>51.601633389279982</v>
      </c>
      <c r="X129" s="4">
        <f t="shared" si="74"/>
        <v>1</v>
      </c>
      <c r="Y129" s="4">
        <f t="array" aca="1" ref="Y129" ca="1">INDIRECT(ADDRESS(ROW(Y129),COLUMN(P129)+X129))</f>
        <v>339.47162059437301</v>
      </c>
      <c r="Z129" s="4">
        <f t="shared" si="55"/>
        <v>-337.18991830705608</v>
      </c>
      <c r="AA129" s="4">
        <f t="shared" si="56"/>
        <v>-100.99340775688636</v>
      </c>
      <c r="AB129" s="4">
        <f t="shared" si="75"/>
        <v>100.99340775688636</v>
      </c>
      <c r="AC129" s="4">
        <f t="shared" ca="1" si="76"/>
        <v>339.47162059437301</v>
      </c>
      <c r="AD129" s="4">
        <f t="shared" si="57"/>
        <v>315.88849594621428</v>
      </c>
      <c r="AE129" s="4">
        <f t="shared" si="58"/>
        <v>573.76227443264008</v>
      </c>
      <c r="AF129" s="4">
        <f t="shared" si="59"/>
        <v>342.77162059437302</v>
      </c>
      <c r="AG129" s="4">
        <f t="shared" si="60"/>
        <v>556.96383375644746</v>
      </c>
      <c r="AH129" s="4">
        <f t="shared" si="61"/>
        <v>342.77162059437302</v>
      </c>
      <c r="AI129" s="4">
        <f t="shared" si="62"/>
        <v>556.96383375644746</v>
      </c>
      <c r="AJ129" s="4">
        <f t="shared" si="77"/>
        <v>76.237725567359917</v>
      </c>
    </row>
    <row r="130" spans="1:36" x14ac:dyDescent="0.35">
      <c r="A130" s="35">
        <v>32.5</v>
      </c>
      <c r="B130" s="23">
        <v>-2.3793633169066442</v>
      </c>
      <c r="C130" s="23">
        <v>11.238430698911179</v>
      </c>
      <c r="D130" s="6">
        <f t="shared" si="47"/>
        <v>347.23072564215067</v>
      </c>
      <c r="E130" s="6">
        <f t="shared" si="48"/>
        <v>553.87452026358449</v>
      </c>
      <c r="F130" s="4">
        <f t="shared" si="63"/>
        <v>343.93072564215066</v>
      </c>
      <c r="G130" s="4">
        <f t="shared" si="64"/>
        <v>357.11125982709132</v>
      </c>
      <c r="H130" s="4">
        <f t="shared" si="65"/>
        <v>-96.125479736415514</v>
      </c>
      <c r="I130" s="4">
        <f t="shared" si="49"/>
        <v>780.77886006856215</v>
      </c>
      <c r="J130" s="4">
        <f t="shared" si="50"/>
        <v>-680.93315333974158</v>
      </c>
      <c r="K130" s="4">
        <f t="shared" si="66"/>
        <v>508.23072564215067</v>
      </c>
      <c r="L130" s="4">
        <f t="shared" si="67"/>
        <v>51.177280452437664</v>
      </c>
      <c r="M130" s="4">
        <f t="shared" si="51"/>
        <v>1</v>
      </c>
      <c r="N130" s="4">
        <f t="array" aca="1" ref="N130" ca="1">INDIRECT(ADDRESS(ROW(N130),COLUMN(E130)+M130))</f>
        <v>343.93072564215066</v>
      </c>
      <c r="O130" s="6">
        <f t="shared" si="52"/>
        <v>347.23072564215067</v>
      </c>
      <c r="P130" s="6">
        <f t="shared" si="53"/>
        <v>553.87452026358449</v>
      </c>
      <c r="Q130" s="4">
        <f t="shared" si="68"/>
        <v>343.93072564215066</v>
      </c>
      <c r="R130" s="4">
        <f t="shared" si="69"/>
        <v>357.11125982709132</v>
      </c>
      <c r="S130" s="4">
        <f t="shared" si="70"/>
        <v>-96.125479736415514</v>
      </c>
      <c r="T130" s="4">
        <f t="shared" si="71"/>
        <v>780.77886006856215</v>
      </c>
      <c r="U130" s="4">
        <f t="shared" si="54"/>
        <v>-680.93315333974158</v>
      </c>
      <c r="V130" s="4">
        <f t="shared" si="72"/>
        <v>508.23072564215067</v>
      </c>
      <c r="W130" s="4">
        <f t="shared" si="73"/>
        <v>51.177280452437664</v>
      </c>
      <c r="X130" s="4">
        <f t="shared" si="74"/>
        <v>1</v>
      </c>
      <c r="Y130" s="4">
        <f t="array" aca="1" ref="Y130" ca="1">INDIRECT(ADDRESS(ROW(Y130),COLUMN(P130)+X130))</f>
        <v>343.93072564215066</v>
      </c>
      <c r="Z130" s="4">
        <f t="shared" si="55"/>
        <v>-341.71641457333499</v>
      </c>
      <c r="AA130" s="4">
        <f t="shared" si="56"/>
        <v>-103.72243685161376</v>
      </c>
      <c r="AB130" s="4">
        <f t="shared" si="75"/>
        <v>103.72243685161376</v>
      </c>
      <c r="AC130" s="4">
        <f t="shared" ca="1" si="76"/>
        <v>343.93072564215066</v>
      </c>
      <c r="AD130" s="4">
        <f t="shared" si="57"/>
        <v>320.49521680988221</v>
      </c>
      <c r="AE130" s="4">
        <f t="shared" si="58"/>
        <v>570.90691784817875</v>
      </c>
      <c r="AF130" s="4">
        <f t="shared" si="59"/>
        <v>347.23072564215067</v>
      </c>
      <c r="AG130" s="4">
        <f t="shared" si="60"/>
        <v>553.87452026358449</v>
      </c>
      <c r="AH130" s="4">
        <f t="shared" si="61"/>
        <v>347.23072564215067</v>
      </c>
      <c r="AI130" s="4">
        <f t="shared" si="62"/>
        <v>553.87452026358449</v>
      </c>
      <c r="AJ130" s="4">
        <f t="shared" si="77"/>
        <v>79.09308215182125</v>
      </c>
    </row>
    <row r="131" spans="1:36" x14ac:dyDescent="0.35">
      <c r="A131" s="35">
        <v>33</v>
      </c>
      <c r="B131" s="23">
        <v>-2.6716145939420302</v>
      </c>
      <c r="C131" s="23">
        <v>11.175933607009704</v>
      </c>
      <c r="D131" s="6">
        <f t="shared" si="47"/>
        <v>351.66049538247785</v>
      </c>
      <c r="E131" s="6">
        <f t="shared" si="48"/>
        <v>550.74047640023127</v>
      </c>
      <c r="F131" s="4">
        <f t="shared" si="63"/>
        <v>348.36049538247784</v>
      </c>
      <c r="G131" s="4">
        <f t="shared" si="64"/>
        <v>362.22574144913887</v>
      </c>
      <c r="H131" s="4">
        <f t="shared" si="65"/>
        <v>-99.259523599768727</v>
      </c>
      <c r="I131" s="4">
        <f t="shared" si="49"/>
        <v>781.22544428539595</v>
      </c>
      <c r="J131" s="4">
        <f t="shared" si="50"/>
        <v>-681.28858790095751</v>
      </c>
      <c r="K131" s="4">
        <f t="shared" si="66"/>
        <v>512.66049538247785</v>
      </c>
      <c r="L131" s="4">
        <f t="shared" si="67"/>
        <v>50.752941231536525</v>
      </c>
      <c r="M131" s="4">
        <f t="shared" si="51"/>
        <v>1</v>
      </c>
      <c r="N131" s="4">
        <f t="array" aca="1" ref="N131" ca="1">INDIRECT(ADDRESS(ROW(N131),COLUMN(E131)+M131))</f>
        <v>348.36049538247784</v>
      </c>
      <c r="O131" s="6">
        <f t="shared" si="52"/>
        <v>351.66049538247785</v>
      </c>
      <c r="P131" s="6">
        <f t="shared" si="53"/>
        <v>550.74047640023127</v>
      </c>
      <c r="Q131" s="4">
        <f t="shared" si="68"/>
        <v>348.36049538247784</v>
      </c>
      <c r="R131" s="4">
        <f t="shared" si="69"/>
        <v>362.22574144913887</v>
      </c>
      <c r="S131" s="4">
        <f t="shared" si="70"/>
        <v>-99.259523599768727</v>
      </c>
      <c r="T131" s="4">
        <f t="shared" si="71"/>
        <v>781.22544428539595</v>
      </c>
      <c r="U131" s="4">
        <f t="shared" si="54"/>
        <v>-681.28858790095751</v>
      </c>
      <c r="V131" s="4">
        <f t="shared" si="72"/>
        <v>512.66049538247785</v>
      </c>
      <c r="W131" s="4">
        <f t="shared" si="73"/>
        <v>50.752941231536525</v>
      </c>
      <c r="X131" s="4">
        <f t="shared" si="74"/>
        <v>1</v>
      </c>
      <c r="Y131" s="4">
        <f t="array" aca="1" ref="Y131" ca="1">INDIRECT(ADDRESS(ROW(Y131),COLUMN(P131)+X131))</f>
        <v>348.36049538247784</v>
      </c>
      <c r="Z131" s="4">
        <f t="shared" si="55"/>
        <v>-346.22030566160129</v>
      </c>
      <c r="AA131" s="4">
        <f t="shared" si="56"/>
        <v>-106.48468301105926</v>
      </c>
      <c r="AB131" s="4">
        <f t="shared" si="75"/>
        <v>106.48468301105926</v>
      </c>
      <c r="AC131" s="4">
        <f t="shared" ca="1" si="76"/>
        <v>348.36049538247784</v>
      </c>
      <c r="AD131" s="4">
        <f t="shared" si="57"/>
        <v>325.07463837860792</v>
      </c>
      <c r="AE131" s="4">
        <f t="shared" si="58"/>
        <v>568.00553381020768</v>
      </c>
      <c r="AF131" s="4">
        <f t="shared" si="59"/>
        <v>351.66049538247785</v>
      </c>
      <c r="AG131" s="4">
        <f t="shared" si="60"/>
        <v>550.74047640023127</v>
      </c>
      <c r="AH131" s="4">
        <f t="shared" si="61"/>
        <v>351.66049538247785</v>
      </c>
      <c r="AI131" s="4">
        <f t="shared" si="62"/>
        <v>550.74047640023127</v>
      </c>
      <c r="AJ131" s="4">
        <f t="shared" si="77"/>
        <v>81.99446618979232</v>
      </c>
    </row>
    <row r="132" spans="1:36" x14ac:dyDescent="0.35">
      <c r="A132" s="35">
        <v>33.5</v>
      </c>
      <c r="B132" s="23">
        <v>-2.9665170968367574</v>
      </c>
      <c r="C132" s="23">
        <v>11.110217660731545</v>
      </c>
      <c r="D132" s="6">
        <f t="shared" si="47"/>
        <v>356.06063013491843</v>
      </c>
      <c r="E132" s="6">
        <f t="shared" si="48"/>
        <v>547.56212375355892</v>
      </c>
      <c r="F132" s="4">
        <f t="shared" si="63"/>
        <v>352.76063013491842</v>
      </c>
      <c r="G132" s="4">
        <f t="shared" si="64"/>
        <v>367.33306502827361</v>
      </c>
      <c r="H132" s="4">
        <f t="shared" si="65"/>
        <v>-102.43787624644108</v>
      </c>
      <c r="I132" s="4">
        <f t="shared" si="49"/>
        <v>781.61903700196012</v>
      </c>
      <c r="J132" s="4">
        <f t="shared" si="50"/>
        <v>-681.63107000357081</v>
      </c>
      <c r="K132" s="4">
        <f t="shared" si="66"/>
        <v>517.06063013491848</v>
      </c>
      <c r="L132" s="4">
        <f t="shared" si="67"/>
        <v>50.32860876464995</v>
      </c>
      <c r="M132" s="4">
        <f t="shared" si="51"/>
        <v>1</v>
      </c>
      <c r="N132" s="4">
        <f t="array" aca="1" ref="N132" ca="1">INDIRECT(ADDRESS(ROW(N132),COLUMN(E132)+M132))</f>
        <v>352.76063013491842</v>
      </c>
      <c r="O132" s="6">
        <f t="shared" si="52"/>
        <v>356.06063013491843</v>
      </c>
      <c r="P132" s="6">
        <f t="shared" si="53"/>
        <v>547.56212375355892</v>
      </c>
      <c r="Q132" s="4">
        <f t="shared" si="68"/>
        <v>352.76063013491842</v>
      </c>
      <c r="R132" s="4">
        <f t="shared" si="69"/>
        <v>367.33306502827361</v>
      </c>
      <c r="S132" s="4">
        <f t="shared" si="70"/>
        <v>-102.43787624644108</v>
      </c>
      <c r="T132" s="4">
        <f t="shared" si="71"/>
        <v>781.61903700196012</v>
      </c>
      <c r="U132" s="4">
        <f t="shared" si="54"/>
        <v>-681.63107000357081</v>
      </c>
      <c r="V132" s="4">
        <f t="shared" si="72"/>
        <v>517.06063013491848</v>
      </c>
      <c r="W132" s="4">
        <f t="shared" si="73"/>
        <v>50.32860876464995</v>
      </c>
      <c r="X132" s="4">
        <f t="shared" si="74"/>
        <v>1</v>
      </c>
      <c r="Y132" s="4">
        <f t="array" aca="1" ref="Y132" ca="1">INDIRECT(ADDRESS(ROW(Y132),COLUMN(P132)+X132))</f>
        <v>352.76063013491842</v>
      </c>
      <c r="Z132" s="4">
        <f t="shared" si="55"/>
        <v>-350.70134065021909</v>
      </c>
      <c r="AA132" s="4">
        <f t="shared" si="56"/>
        <v>-109.28014608887048</v>
      </c>
      <c r="AB132" s="4">
        <f t="shared" si="75"/>
        <v>109.28014608887048</v>
      </c>
      <c r="AC132" s="4">
        <f t="shared" ca="1" si="76"/>
        <v>352.76063013491842</v>
      </c>
      <c r="AD132" s="4">
        <f t="shared" si="57"/>
        <v>329.62644957538919</v>
      </c>
      <c r="AE132" s="4">
        <f t="shared" si="58"/>
        <v>565.05852618795109</v>
      </c>
      <c r="AF132" s="4">
        <f t="shared" si="59"/>
        <v>356.06063013491843</v>
      </c>
      <c r="AG132" s="4">
        <f t="shared" si="60"/>
        <v>547.56212375355892</v>
      </c>
      <c r="AH132" s="4">
        <f t="shared" si="61"/>
        <v>356.06063013491843</v>
      </c>
      <c r="AI132" s="4">
        <f t="shared" si="62"/>
        <v>547.56212375355892</v>
      </c>
      <c r="AJ132" s="4">
        <f t="shared" si="77"/>
        <v>84.941473812048912</v>
      </c>
    </row>
    <row r="133" spans="1:36" x14ac:dyDescent="0.35">
      <c r="A133" s="35">
        <v>34</v>
      </c>
      <c r="B133" s="23">
        <v>-3.2640150170849793</v>
      </c>
      <c r="C133" s="23">
        <v>11.041465013942002</v>
      </c>
      <c r="D133" s="6">
        <f t="shared" si="47"/>
        <v>360.43082816271379</v>
      </c>
      <c r="E133" s="6">
        <f t="shared" si="48"/>
        <v>544.33988151676795</v>
      </c>
      <c r="F133" s="4">
        <f t="shared" si="63"/>
        <v>357.13082816271378</v>
      </c>
      <c r="G133" s="4">
        <f t="shared" si="64"/>
        <v>372.43320080529401</v>
      </c>
      <c r="H133" s="4">
        <f t="shared" si="65"/>
        <v>-105.66011848323205</v>
      </c>
      <c r="I133" s="4">
        <f t="shared" si="49"/>
        <v>781.95976538622654</v>
      </c>
      <c r="J133" s="4">
        <f t="shared" si="50"/>
        <v>-681.96078691240348</v>
      </c>
      <c r="K133" s="4">
        <f t="shared" si="66"/>
        <v>521.43082816271385</v>
      </c>
      <c r="L133" s="4">
        <f t="shared" si="67"/>
        <v>49.904276510255137</v>
      </c>
      <c r="M133" s="4">
        <f t="shared" si="51"/>
        <v>1</v>
      </c>
      <c r="N133" s="4">
        <f t="array" aca="1" ref="N133" ca="1">INDIRECT(ADDRESS(ROW(N133),COLUMN(E133)+M133))</f>
        <v>357.13082816271378</v>
      </c>
      <c r="O133" s="6">
        <f t="shared" si="52"/>
        <v>360.43082816271379</v>
      </c>
      <c r="P133" s="6">
        <f t="shared" si="53"/>
        <v>544.33988151676795</v>
      </c>
      <c r="Q133" s="4">
        <f t="shared" si="68"/>
        <v>357.13082816271378</v>
      </c>
      <c r="R133" s="4">
        <f t="shared" si="69"/>
        <v>372.43320080529401</v>
      </c>
      <c r="S133" s="4">
        <f t="shared" si="70"/>
        <v>-105.66011848323205</v>
      </c>
      <c r="T133" s="4">
        <f t="shared" si="71"/>
        <v>781.95976538622654</v>
      </c>
      <c r="U133" s="4">
        <f t="shared" si="54"/>
        <v>-681.96078691240348</v>
      </c>
      <c r="V133" s="4">
        <f t="shared" si="72"/>
        <v>521.43082816271385</v>
      </c>
      <c r="W133" s="4">
        <f t="shared" si="73"/>
        <v>49.904276510255137</v>
      </c>
      <c r="X133" s="4">
        <f t="shared" si="74"/>
        <v>1</v>
      </c>
      <c r="Y133" s="4">
        <f t="array" aca="1" ref="Y133" ca="1">INDIRECT(ADDRESS(ROW(Y133),COLUMN(P133)+X133))</f>
        <v>357.13082816271378</v>
      </c>
      <c r="Z133" s="4">
        <f t="shared" si="55"/>
        <v>-355.15926330028958</v>
      </c>
      <c r="AA133" s="4">
        <f t="shared" si="56"/>
        <v>-112.10881657600353</v>
      </c>
      <c r="AB133" s="4">
        <f t="shared" si="75"/>
        <v>112.10881657600353</v>
      </c>
      <c r="AC133" s="4">
        <f t="shared" ca="1" si="76"/>
        <v>357.13082816271378</v>
      </c>
      <c r="AD133" s="4">
        <f t="shared" si="57"/>
        <v>334.150337112719</v>
      </c>
      <c r="AE133" s="4">
        <f t="shared" si="58"/>
        <v>562.06629655679058</v>
      </c>
      <c r="AF133" s="4">
        <f t="shared" si="59"/>
        <v>360.43082816271379</v>
      </c>
      <c r="AG133" s="4">
        <f t="shared" si="60"/>
        <v>544.33988151676795</v>
      </c>
      <c r="AH133" s="4">
        <f t="shared" si="61"/>
        <v>360.43082816271379</v>
      </c>
      <c r="AI133" s="4">
        <f t="shared" si="62"/>
        <v>544.33988151676795</v>
      </c>
      <c r="AJ133" s="4">
        <f t="shared" si="77"/>
        <v>87.933703443209424</v>
      </c>
    </row>
    <row r="134" spans="1:36" x14ac:dyDescent="0.35">
      <c r="A134" s="35">
        <v>34.5</v>
      </c>
      <c r="B134" s="23">
        <v>-3.5640563426768925</v>
      </c>
      <c r="C134" s="23">
        <v>10.969852429755448</v>
      </c>
      <c r="D134" s="6">
        <f t="shared" si="47"/>
        <v>364.77078601475534</v>
      </c>
      <c r="E134" s="6">
        <f t="shared" si="48"/>
        <v>541.07416660341471</v>
      </c>
      <c r="F134" s="4">
        <f t="shared" si="63"/>
        <v>361.47078601475533</v>
      </c>
      <c r="G134" s="4">
        <f t="shared" si="64"/>
        <v>377.52611343225743</v>
      </c>
      <c r="H134" s="4">
        <f t="shared" si="65"/>
        <v>-108.92583339658529</v>
      </c>
      <c r="I134" s="4">
        <f t="shared" si="49"/>
        <v>782.24775375789557</v>
      </c>
      <c r="J134" s="4">
        <f t="shared" si="50"/>
        <v>-682.27791904196647</v>
      </c>
      <c r="K134" s="4">
        <f t="shared" si="66"/>
        <v>525.77078601475534</v>
      </c>
      <c r="L134" s="4">
        <f t="shared" si="67"/>
        <v>49.479938311729356</v>
      </c>
      <c r="M134" s="4">
        <f t="shared" si="51"/>
        <v>1</v>
      </c>
      <c r="N134" s="4">
        <f t="array" aca="1" ref="N134" ca="1">INDIRECT(ADDRESS(ROW(N134),COLUMN(E134)+M134))</f>
        <v>361.47078601475533</v>
      </c>
      <c r="O134" s="6">
        <f t="shared" si="52"/>
        <v>364.77078601475534</v>
      </c>
      <c r="P134" s="6">
        <f t="shared" si="53"/>
        <v>541.07416660341471</v>
      </c>
      <c r="Q134" s="4">
        <f t="shared" si="68"/>
        <v>361.47078601475533</v>
      </c>
      <c r="R134" s="4">
        <f t="shared" si="69"/>
        <v>377.52611343225743</v>
      </c>
      <c r="S134" s="4">
        <f t="shared" si="70"/>
        <v>-108.92583339658529</v>
      </c>
      <c r="T134" s="4">
        <f t="shared" si="71"/>
        <v>782.24775375789557</v>
      </c>
      <c r="U134" s="4">
        <f t="shared" si="54"/>
        <v>-682.27791904196647</v>
      </c>
      <c r="V134" s="4">
        <f t="shared" si="72"/>
        <v>525.77078601475534</v>
      </c>
      <c r="W134" s="4">
        <f t="shared" si="73"/>
        <v>49.479938311729356</v>
      </c>
      <c r="X134" s="4">
        <f t="shared" si="74"/>
        <v>1</v>
      </c>
      <c r="Y134" s="4">
        <f t="array" aca="1" ref="Y134" ca="1">INDIRECT(ADDRESS(ROW(Y134),COLUMN(P134)+X134))</f>
        <v>361.47078601475533</v>
      </c>
      <c r="Z134" s="4">
        <f t="shared" si="55"/>
        <v>-359.59381257460564</v>
      </c>
      <c r="AA134" s="4">
        <f t="shared" si="56"/>
        <v>-114.97067574527455</v>
      </c>
      <c r="AB134" s="4">
        <f t="shared" si="75"/>
        <v>114.97067574527455</v>
      </c>
      <c r="AC134" s="4">
        <f t="shared" ca="1" si="76"/>
        <v>361.47078601475533</v>
      </c>
      <c r="AD134" s="4">
        <f t="shared" si="57"/>
        <v>338.64598583543744</v>
      </c>
      <c r="AE134" s="4">
        <f t="shared" si="58"/>
        <v>559.02924431393183</v>
      </c>
      <c r="AF134" s="4">
        <f t="shared" si="59"/>
        <v>364.77078601475534</v>
      </c>
      <c r="AG134" s="4">
        <f t="shared" si="60"/>
        <v>541.07416660341471</v>
      </c>
      <c r="AH134" s="4">
        <f t="shared" si="61"/>
        <v>364.77078601475534</v>
      </c>
      <c r="AI134" s="4">
        <f t="shared" si="62"/>
        <v>541.07416660341471</v>
      </c>
      <c r="AJ134" s="4">
        <f t="shared" si="77"/>
        <v>90.970755686068173</v>
      </c>
    </row>
    <row r="135" spans="1:36" x14ac:dyDescent="0.35">
      <c r="A135" s="35">
        <v>35</v>
      </c>
      <c r="B135" s="23">
        <v>-3.8665925654928883</v>
      </c>
      <c r="C135" s="23">
        <v>10.895551417714236</v>
      </c>
      <c r="D135" s="6">
        <f t="shared" si="47"/>
        <v>369.08019884526101</v>
      </c>
      <c r="E135" s="6">
        <f t="shared" si="48"/>
        <v>537.76539376629989</v>
      </c>
      <c r="F135" s="4">
        <f t="shared" si="63"/>
        <v>365.780198845261</v>
      </c>
      <c r="G135" s="4">
        <f t="shared" si="64"/>
        <v>382.61176236978446</v>
      </c>
      <c r="H135" s="4">
        <f t="shared" si="65"/>
        <v>-112.23460623370011</v>
      </c>
      <c r="I135" s="4">
        <f t="shared" si="49"/>
        <v>782.48312388495401</v>
      </c>
      <c r="J135" s="4">
        <f t="shared" si="50"/>
        <v>-682.58264017743329</v>
      </c>
      <c r="K135" s="4">
        <f t="shared" si="66"/>
        <v>530.08019884526107</v>
      </c>
      <c r="L135" s="4">
        <f t="shared" si="67"/>
        <v>49.05558836460493</v>
      </c>
      <c r="M135" s="4">
        <f t="shared" si="51"/>
        <v>1</v>
      </c>
      <c r="N135" s="4">
        <f t="array" aca="1" ref="N135" ca="1">INDIRECT(ADDRESS(ROW(N135),COLUMN(E135)+M135))</f>
        <v>365.780198845261</v>
      </c>
      <c r="O135" s="6">
        <f t="shared" si="52"/>
        <v>369.08019884526101</v>
      </c>
      <c r="P135" s="6">
        <f t="shared" si="53"/>
        <v>537.76539376629989</v>
      </c>
      <c r="Q135" s="4">
        <f t="shared" si="68"/>
        <v>365.780198845261</v>
      </c>
      <c r="R135" s="4">
        <f t="shared" si="69"/>
        <v>382.61176236978446</v>
      </c>
      <c r="S135" s="4">
        <f t="shared" si="70"/>
        <v>-112.23460623370011</v>
      </c>
      <c r="T135" s="4">
        <f t="shared" si="71"/>
        <v>782.48312388495401</v>
      </c>
      <c r="U135" s="4">
        <f t="shared" si="54"/>
        <v>-682.58264017743329</v>
      </c>
      <c r="V135" s="4">
        <f t="shared" si="72"/>
        <v>530.08019884526107</v>
      </c>
      <c r="W135" s="4">
        <f t="shared" si="73"/>
        <v>49.05558836460493</v>
      </c>
      <c r="X135" s="4">
        <f t="shared" si="74"/>
        <v>1</v>
      </c>
      <c r="Y135" s="4">
        <f t="array" aca="1" ref="Y135" ca="1">INDIRECT(ADDRESS(ROW(Y135),COLUMN(P135)+X135))</f>
        <v>365.780198845261</v>
      </c>
      <c r="Z135" s="4">
        <f t="shared" si="55"/>
        <v>-364.00472312331806</v>
      </c>
      <c r="AA135" s="4">
        <f t="shared" si="56"/>
        <v>-117.86569580513634</v>
      </c>
      <c r="AB135" s="4">
        <f t="shared" si="75"/>
        <v>117.86569580513634</v>
      </c>
      <c r="AC135" s="4">
        <f t="shared" ca="1" si="76"/>
        <v>365.780198845261</v>
      </c>
      <c r="AD135" s="4">
        <f t="shared" si="57"/>
        <v>343.11307904129995</v>
      </c>
      <c r="AE135" s="4">
        <f t="shared" si="58"/>
        <v>555.94776679862809</v>
      </c>
      <c r="AF135" s="4">
        <f t="shared" si="59"/>
        <v>369.08019884526101</v>
      </c>
      <c r="AG135" s="4">
        <f t="shared" si="60"/>
        <v>537.76539376629989</v>
      </c>
      <c r="AH135" s="4">
        <f t="shared" si="61"/>
        <v>369.08019884526101</v>
      </c>
      <c r="AI135" s="4">
        <f t="shared" si="62"/>
        <v>537.76539376629989</v>
      </c>
      <c r="AJ135" s="4">
        <f t="shared" si="77"/>
        <v>94.052233201371905</v>
      </c>
    </row>
    <row r="136" spans="1:36" x14ac:dyDescent="0.35">
      <c r="A136" s="35">
        <v>35.5</v>
      </c>
      <c r="B136" s="23">
        <v>-4.1715784094622705</v>
      </c>
      <c r="C136" s="23">
        <v>10.81872837436393</v>
      </c>
      <c r="D136" s="6">
        <f t="shared" si="47"/>
        <v>373.35876071252522</v>
      </c>
      <c r="E136" s="6">
        <f t="shared" si="48"/>
        <v>534.41397571952189</v>
      </c>
      <c r="F136" s="4">
        <f t="shared" si="63"/>
        <v>370.05876071252521</v>
      </c>
      <c r="G136" s="4">
        <f t="shared" si="64"/>
        <v>387.69010225830795</v>
      </c>
      <c r="H136" s="4">
        <f t="shared" si="65"/>
        <v>-115.58602428047811</v>
      </c>
      <c r="I136" s="4">
        <f t="shared" si="49"/>
        <v>782.66599526920572</v>
      </c>
      <c r="J136" s="4">
        <f t="shared" si="50"/>
        <v>-682.87511769608443</v>
      </c>
      <c r="K136" s="4">
        <f t="shared" si="66"/>
        <v>534.35876071252528</v>
      </c>
      <c r="L136" s="4">
        <f t="shared" si="67"/>
        <v>48.631221186381801</v>
      </c>
      <c r="M136" s="4">
        <f t="shared" si="51"/>
        <v>1</v>
      </c>
      <c r="N136" s="4">
        <f t="array" aca="1" ref="N136" ca="1">INDIRECT(ADDRESS(ROW(N136),COLUMN(E136)+M136))</f>
        <v>370.05876071252521</v>
      </c>
      <c r="O136" s="6">
        <f t="shared" si="52"/>
        <v>373.35876071252522</v>
      </c>
      <c r="P136" s="6">
        <f t="shared" si="53"/>
        <v>534.41397571952189</v>
      </c>
      <c r="Q136" s="4">
        <f t="shared" si="68"/>
        <v>370.05876071252521</v>
      </c>
      <c r="R136" s="4">
        <f t="shared" si="69"/>
        <v>387.69010225830795</v>
      </c>
      <c r="S136" s="4">
        <f t="shared" si="70"/>
        <v>-115.58602428047811</v>
      </c>
      <c r="T136" s="4">
        <f t="shared" si="71"/>
        <v>782.66599526920572</v>
      </c>
      <c r="U136" s="4">
        <f t="shared" si="54"/>
        <v>-682.87511769608443</v>
      </c>
      <c r="V136" s="4">
        <f t="shared" si="72"/>
        <v>534.35876071252528</v>
      </c>
      <c r="W136" s="4">
        <f t="shared" si="73"/>
        <v>48.631221186381801</v>
      </c>
      <c r="X136" s="4">
        <f t="shared" si="74"/>
        <v>1</v>
      </c>
      <c r="Y136" s="4">
        <f t="array" aca="1" ref="Y136" ca="1">INDIRECT(ADDRESS(ROW(Y136),COLUMN(P136)+X136))</f>
        <v>370.05876071252521</v>
      </c>
      <c r="Z136" s="4">
        <f t="shared" si="55"/>
        <v>-368.39172573832468</v>
      </c>
      <c r="AA136" s="4">
        <f t="shared" si="56"/>
        <v>-120.79384006064325</v>
      </c>
      <c r="AB136" s="4">
        <f t="shared" si="75"/>
        <v>120.79384006064325</v>
      </c>
      <c r="AC136" s="4">
        <f t="shared" ca="1" si="76"/>
        <v>370.05876071252521</v>
      </c>
      <c r="AD136" s="4">
        <f t="shared" si="57"/>
        <v>347.55129878062985</v>
      </c>
      <c r="AE136" s="4">
        <f t="shared" si="58"/>
        <v>552.82225941555873</v>
      </c>
      <c r="AF136" s="4">
        <f t="shared" si="59"/>
        <v>373.35876071252522</v>
      </c>
      <c r="AG136" s="4">
        <f t="shared" si="60"/>
        <v>534.41397571952189</v>
      </c>
      <c r="AH136" s="4">
        <f t="shared" si="61"/>
        <v>373.35876071252522</v>
      </c>
      <c r="AI136" s="4">
        <f t="shared" si="62"/>
        <v>534.41397571952189</v>
      </c>
      <c r="AJ136" s="4">
        <f t="shared" si="77"/>
        <v>97.177740584441267</v>
      </c>
    </row>
    <row r="137" spans="1:36" x14ac:dyDescent="0.35">
      <c r="A137" s="35">
        <v>36</v>
      </c>
      <c r="B137" s="23">
        <v>-4.4789715781707438</v>
      </c>
      <c r="C137" s="23">
        <v>10.739544726012129</v>
      </c>
      <c r="D137" s="6">
        <f t="shared" si="47"/>
        <v>377.60616485805798</v>
      </c>
      <c r="E137" s="6">
        <f t="shared" si="48"/>
        <v>531.02032326247547</v>
      </c>
      <c r="F137" s="4">
        <f t="shared" si="63"/>
        <v>374.30616485805797</v>
      </c>
      <c r="G137" s="4">
        <f t="shared" si="64"/>
        <v>392.76108326476731</v>
      </c>
      <c r="H137" s="4">
        <f t="shared" si="65"/>
        <v>-118.97967673752453</v>
      </c>
      <c r="I137" s="4">
        <f t="shared" si="49"/>
        <v>782.79648542068799</v>
      </c>
      <c r="J137" s="4">
        <f t="shared" si="50"/>
        <v>-683.15551278792168</v>
      </c>
      <c r="K137" s="4">
        <f t="shared" si="66"/>
        <v>538.60616485805804</v>
      </c>
      <c r="L137" s="4">
        <f t="shared" si="67"/>
        <v>48.206831588708035</v>
      </c>
      <c r="M137" s="4">
        <f t="shared" si="51"/>
        <v>1</v>
      </c>
      <c r="N137" s="4">
        <f t="array" aca="1" ref="N137" ca="1">INDIRECT(ADDRESS(ROW(N137),COLUMN(E137)+M137))</f>
        <v>374.30616485805797</v>
      </c>
      <c r="O137" s="6">
        <f t="shared" si="52"/>
        <v>377.60616485805798</v>
      </c>
      <c r="P137" s="6">
        <f t="shared" si="53"/>
        <v>531.02032326247547</v>
      </c>
      <c r="Q137" s="4">
        <f t="shared" si="68"/>
        <v>374.30616485805797</v>
      </c>
      <c r="R137" s="4">
        <f t="shared" si="69"/>
        <v>392.76108326476731</v>
      </c>
      <c r="S137" s="4">
        <f t="shared" si="70"/>
        <v>-118.97967673752453</v>
      </c>
      <c r="T137" s="4">
        <f t="shared" si="71"/>
        <v>782.79648542068799</v>
      </c>
      <c r="U137" s="4">
        <f t="shared" si="54"/>
        <v>-683.15551278792168</v>
      </c>
      <c r="V137" s="4">
        <f t="shared" si="72"/>
        <v>538.60616485805804</v>
      </c>
      <c r="W137" s="4">
        <f t="shared" si="73"/>
        <v>48.206831588708035</v>
      </c>
      <c r="X137" s="4">
        <f t="shared" si="74"/>
        <v>1</v>
      </c>
      <c r="Y137" s="4">
        <f t="array" aca="1" ref="Y137" ca="1">INDIRECT(ADDRESS(ROW(Y137),COLUMN(P137)+X137))</f>
        <v>374.30616485805797</v>
      </c>
      <c r="Z137" s="4">
        <f t="shared" si="55"/>
        <v>-372.75454777832238</v>
      </c>
      <c r="AA137" s="4">
        <f t="shared" si="56"/>
        <v>-123.75506307982671</v>
      </c>
      <c r="AB137" s="4">
        <f t="shared" si="75"/>
        <v>123.75506307982671</v>
      </c>
      <c r="AC137" s="4">
        <f t="shared" ca="1" si="76"/>
        <v>374.30616485805797</v>
      </c>
      <c r="AD137" s="4">
        <f t="shared" si="57"/>
        <v>351.96032613637215</v>
      </c>
      <c r="AE137" s="4">
        <f t="shared" si="58"/>
        <v>549.65311576014687</v>
      </c>
      <c r="AF137" s="4">
        <f t="shared" si="59"/>
        <v>377.60616485805798</v>
      </c>
      <c r="AG137" s="4">
        <f t="shared" si="60"/>
        <v>531.02032326247547</v>
      </c>
      <c r="AH137" s="4">
        <f t="shared" si="61"/>
        <v>377.60616485805798</v>
      </c>
      <c r="AI137" s="4">
        <f t="shared" si="62"/>
        <v>531.02032326247547</v>
      </c>
      <c r="AJ137" s="4">
        <f t="shared" si="77"/>
        <v>100.34688423985313</v>
      </c>
    </row>
    <row r="138" spans="1:36" x14ac:dyDescent="0.35">
      <c r="A138" s="35">
        <v>36.5</v>
      </c>
      <c r="B138" s="23">
        <v>-4.7887325206616813</v>
      </c>
      <c r="C138" s="23">
        <v>10.658157072628638</v>
      </c>
      <c r="D138" s="6">
        <f t="shared" si="47"/>
        <v>381.82210396736593</v>
      </c>
      <c r="E138" s="6">
        <f t="shared" si="48"/>
        <v>527.58484540476297</v>
      </c>
      <c r="F138" s="4">
        <f t="shared" si="63"/>
        <v>378.52210396736592</v>
      </c>
      <c r="G138" s="4">
        <f t="shared" si="64"/>
        <v>397.8246514061907</v>
      </c>
      <c r="H138" s="4">
        <f t="shared" si="65"/>
        <v>-122.41515459523703</v>
      </c>
      <c r="I138" s="4">
        <f t="shared" si="49"/>
        <v>782.87471012098513</v>
      </c>
      <c r="J138" s="4">
        <f t="shared" si="50"/>
        <v>-683.42398067436955</v>
      </c>
      <c r="K138" s="4">
        <f t="shared" si="66"/>
        <v>542.82210396736593</v>
      </c>
      <c r="L138" s="4">
        <f t="shared" si="67"/>
        <v>47.782414651751658</v>
      </c>
      <c r="M138" s="4">
        <f t="shared" si="51"/>
        <v>1</v>
      </c>
      <c r="N138" s="4">
        <f t="array" aca="1" ref="N138" ca="1">INDIRECT(ADDRESS(ROW(N138),COLUMN(E138)+M138))</f>
        <v>378.52210396736592</v>
      </c>
      <c r="O138" s="6">
        <f t="shared" si="52"/>
        <v>381.82210396736593</v>
      </c>
      <c r="P138" s="6">
        <f t="shared" si="53"/>
        <v>527.58484540476297</v>
      </c>
      <c r="Q138" s="4">
        <f t="shared" si="68"/>
        <v>378.52210396736592</v>
      </c>
      <c r="R138" s="4">
        <f t="shared" si="69"/>
        <v>397.8246514061907</v>
      </c>
      <c r="S138" s="4">
        <f t="shared" si="70"/>
        <v>-122.41515459523703</v>
      </c>
      <c r="T138" s="4">
        <f t="shared" si="71"/>
        <v>782.87471012098513</v>
      </c>
      <c r="U138" s="4">
        <f t="shared" si="54"/>
        <v>-683.42398067436955</v>
      </c>
      <c r="V138" s="4">
        <f t="shared" si="72"/>
        <v>542.82210396736593</v>
      </c>
      <c r="W138" s="4">
        <f t="shared" si="73"/>
        <v>47.782414651751658</v>
      </c>
      <c r="X138" s="4">
        <f t="shared" si="74"/>
        <v>1</v>
      </c>
      <c r="Y138" s="4">
        <f t="array" aca="1" ref="Y138" ca="1">INDIRECT(ADDRESS(ROW(Y138),COLUMN(P138)+X138))</f>
        <v>378.52210396736592</v>
      </c>
      <c r="Z138" s="4">
        <f t="shared" si="55"/>
        <v>-377.09291356636584</v>
      </c>
      <c r="AA138" s="4">
        <f t="shared" si="56"/>
        <v>-126.74931086395097</v>
      </c>
      <c r="AB138" s="4">
        <f t="shared" si="75"/>
        <v>126.74931086395097</v>
      </c>
      <c r="AC138" s="4">
        <f t="shared" ca="1" si="76"/>
        <v>378.52210396736592</v>
      </c>
      <c r="AD138" s="4">
        <f t="shared" si="57"/>
        <v>356.33984148580015</v>
      </c>
      <c r="AE138" s="4">
        <f t="shared" si="58"/>
        <v>546.44072774478047</v>
      </c>
      <c r="AF138" s="4">
        <f t="shared" si="59"/>
        <v>381.82210396736593</v>
      </c>
      <c r="AG138" s="4">
        <f t="shared" si="60"/>
        <v>527.58484540476297</v>
      </c>
      <c r="AH138" s="4">
        <f t="shared" si="61"/>
        <v>381.82210396736593</v>
      </c>
      <c r="AI138" s="4">
        <f t="shared" si="62"/>
        <v>527.58484540476297</v>
      </c>
      <c r="AJ138" s="4">
        <f t="shared" si="77"/>
        <v>103.55927225521953</v>
      </c>
    </row>
    <row r="139" spans="1:36" x14ac:dyDescent="0.35">
      <c r="A139" s="35">
        <v>37</v>
      </c>
      <c r="B139" s="23">
        <v>-5.1008242142385409</v>
      </c>
      <c r="C139" s="23">
        <v>10.574717331997117</v>
      </c>
      <c r="D139" s="6">
        <f t="shared" si="47"/>
        <v>386.00627041356466</v>
      </c>
      <c r="E139" s="6">
        <f t="shared" si="48"/>
        <v>524.10794949112278</v>
      </c>
      <c r="F139" s="4">
        <f t="shared" si="63"/>
        <v>382.70627041356465</v>
      </c>
      <c r="G139" s="4">
        <f t="shared" si="64"/>
        <v>402.88074885155555</v>
      </c>
      <c r="H139" s="4">
        <f t="shared" si="65"/>
        <v>-125.89205050887722</v>
      </c>
      <c r="I139" s="4">
        <f t="shared" si="49"/>
        <v>782.90078367552064</v>
      </c>
      <c r="J139" s="4">
        <f t="shared" si="50"/>
        <v>-683.68067082415064</v>
      </c>
      <c r="K139" s="4">
        <f t="shared" si="66"/>
        <v>547.00627041356461</v>
      </c>
      <c r="L139" s="4">
        <f t="shared" si="67"/>
        <v>47.357965700598307</v>
      </c>
      <c r="M139" s="4">
        <f t="shared" si="51"/>
        <v>1</v>
      </c>
      <c r="N139" s="4">
        <f t="array" aca="1" ref="N139" ca="1">INDIRECT(ADDRESS(ROW(N139),COLUMN(E139)+M139))</f>
        <v>382.70627041356465</v>
      </c>
      <c r="O139" s="6">
        <f t="shared" si="52"/>
        <v>386.00627041356466</v>
      </c>
      <c r="P139" s="6">
        <f t="shared" si="53"/>
        <v>524.10794949112278</v>
      </c>
      <c r="Q139" s="4">
        <f t="shared" si="68"/>
        <v>382.70627041356465</v>
      </c>
      <c r="R139" s="4">
        <f t="shared" si="69"/>
        <v>402.88074885155555</v>
      </c>
      <c r="S139" s="4">
        <f t="shared" si="70"/>
        <v>-125.89205050887722</v>
      </c>
      <c r="T139" s="4">
        <f t="shared" si="71"/>
        <v>782.90078367552064</v>
      </c>
      <c r="U139" s="4">
        <f t="shared" si="54"/>
        <v>-683.68067082415064</v>
      </c>
      <c r="V139" s="4">
        <f t="shared" si="72"/>
        <v>547.00627041356461</v>
      </c>
      <c r="W139" s="4">
        <f t="shared" si="73"/>
        <v>47.357965700598307</v>
      </c>
      <c r="X139" s="4">
        <f t="shared" si="74"/>
        <v>1</v>
      </c>
      <c r="Y139" s="4">
        <f t="array" aca="1" ref="Y139" ca="1">INDIRECT(ADDRESS(ROW(Y139),COLUMN(P139)+X139))</f>
        <v>382.70627041356465</v>
      </c>
      <c r="Z139" s="4">
        <f t="shared" si="55"/>
        <v>-381.40654476169317</v>
      </c>
      <c r="AA139" s="4">
        <f t="shared" si="56"/>
        <v>-129.77652102031675</v>
      </c>
      <c r="AB139" s="4">
        <f t="shared" si="75"/>
        <v>129.77652102031675</v>
      </c>
      <c r="AC139" s="4">
        <f t="shared" ca="1" si="76"/>
        <v>382.70627041356465</v>
      </c>
      <c r="AD139" s="4">
        <f t="shared" si="57"/>
        <v>360.68952474506551</v>
      </c>
      <c r="AE139" s="4">
        <f t="shared" si="58"/>
        <v>543.18548572504278</v>
      </c>
      <c r="AF139" s="4">
        <f t="shared" si="59"/>
        <v>386.00627041356466</v>
      </c>
      <c r="AG139" s="4">
        <f t="shared" si="60"/>
        <v>524.10794949112278</v>
      </c>
      <c r="AH139" s="4">
        <f t="shared" si="61"/>
        <v>386.00627041356466</v>
      </c>
      <c r="AI139" s="4">
        <f t="shared" si="62"/>
        <v>524.10794949112278</v>
      </c>
      <c r="AJ139" s="4">
        <f t="shared" si="77"/>
        <v>106.81451427495722</v>
      </c>
    </row>
    <row r="140" spans="1:36" x14ac:dyDescent="0.35">
      <c r="A140" s="35">
        <v>37.5</v>
      </c>
      <c r="B140" s="23">
        <v>-5.4152119631387698</v>
      </c>
      <c r="C140" s="23">
        <v>10.489372883361163</v>
      </c>
      <c r="D140" s="6">
        <f t="shared" si="47"/>
        <v>390.15835648495147</v>
      </c>
      <c r="E140" s="6">
        <f t="shared" si="48"/>
        <v>520.59004132562472</v>
      </c>
      <c r="F140" s="4">
        <f t="shared" si="63"/>
        <v>386.85835648495146</v>
      </c>
      <c r="G140" s="4">
        <f t="shared" si="64"/>
        <v>407.92931420325914</v>
      </c>
      <c r="H140" s="4">
        <f t="shared" si="65"/>
        <v>-129.40995867437528</v>
      </c>
      <c r="I140" s="4">
        <f t="shared" si="49"/>
        <v>782.87481915497756</v>
      </c>
      <c r="J140" s="4">
        <f t="shared" si="50"/>
        <v>-683.92572716559278</v>
      </c>
      <c r="K140" s="4">
        <f t="shared" si="66"/>
        <v>551.15835648495147</v>
      </c>
      <c r="L140" s="4">
        <f t="shared" si="67"/>
        <v>46.933480283521057</v>
      </c>
      <c r="M140" s="4">
        <f t="shared" si="51"/>
        <v>1</v>
      </c>
      <c r="N140" s="4">
        <f t="array" aca="1" ref="N140" ca="1">INDIRECT(ADDRESS(ROW(N140),COLUMN(E140)+M140))</f>
        <v>386.85835648495146</v>
      </c>
      <c r="O140" s="6">
        <f t="shared" si="52"/>
        <v>390.15835648495147</v>
      </c>
      <c r="P140" s="6">
        <f t="shared" si="53"/>
        <v>520.59004132562472</v>
      </c>
      <c r="Q140" s="4">
        <f t="shared" si="68"/>
        <v>386.85835648495146</v>
      </c>
      <c r="R140" s="4">
        <f t="shared" si="69"/>
        <v>407.92931420325914</v>
      </c>
      <c r="S140" s="4">
        <f t="shared" si="70"/>
        <v>-129.40995867437528</v>
      </c>
      <c r="T140" s="4">
        <f t="shared" si="71"/>
        <v>782.87481915497756</v>
      </c>
      <c r="U140" s="4">
        <f t="shared" si="54"/>
        <v>-683.92572716559278</v>
      </c>
      <c r="V140" s="4">
        <f t="shared" si="72"/>
        <v>551.15835648495147</v>
      </c>
      <c r="W140" s="4">
        <f t="shared" si="73"/>
        <v>46.933480283521057</v>
      </c>
      <c r="X140" s="4">
        <f t="shared" si="74"/>
        <v>1</v>
      </c>
      <c r="Y140" s="4">
        <f t="array" aca="1" ref="Y140" ca="1">INDIRECT(ADDRESS(ROW(Y140),COLUMN(P140)+X140))</f>
        <v>386.85835648495146</v>
      </c>
      <c r="Z140" s="4">
        <f t="shared" si="55"/>
        <v>-385.69516070748585</v>
      </c>
      <c r="AA140" s="4">
        <f t="shared" si="56"/>
        <v>-132.8366229364778</v>
      </c>
      <c r="AB140" s="4">
        <f t="shared" si="75"/>
        <v>132.8366229364778</v>
      </c>
      <c r="AC140" s="4">
        <f t="shared" ca="1" si="76"/>
        <v>386.85835648495146</v>
      </c>
      <c r="AD140" s="4">
        <f t="shared" si="57"/>
        <v>365.00905559771934</v>
      </c>
      <c r="AE140" s="4">
        <f t="shared" si="58"/>
        <v>539.88777862520124</v>
      </c>
      <c r="AF140" s="4">
        <f t="shared" si="59"/>
        <v>390.15835648495147</v>
      </c>
      <c r="AG140" s="4">
        <f t="shared" si="60"/>
        <v>520.59004132562472</v>
      </c>
      <c r="AH140" s="4">
        <f t="shared" si="61"/>
        <v>390.15835648495147</v>
      </c>
      <c r="AI140" s="4">
        <f t="shared" si="62"/>
        <v>520.59004132562472</v>
      </c>
      <c r="AJ140" s="4">
        <f t="shared" si="77"/>
        <v>110.11222137479876</v>
      </c>
    </row>
    <row r="141" spans="1:36" x14ac:dyDescent="0.35">
      <c r="A141" s="35">
        <v>38</v>
      </c>
      <c r="B141" s="23">
        <v>-5.7318632120116737</v>
      </c>
      <c r="C141" s="23">
        <v>10.402266709926334</v>
      </c>
      <c r="D141" s="6">
        <f t="shared" si="47"/>
        <v>394.27805459760293</v>
      </c>
      <c r="E141" s="6">
        <f t="shared" si="48"/>
        <v>517.03152529449062</v>
      </c>
      <c r="F141" s="4">
        <f t="shared" si="63"/>
        <v>390.97805459760292</v>
      </c>
      <c r="G141" s="4">
        <f t="shared" si="64"/>
        <v>412.97028275946911</v>
      </c>
      <c r="H141" s="4">
        <f t="shared" si="65"/>
        <v>-132.96847470550938</v>
      </c>
      <c r="I141" s="4">
        <f t="shared" si="49"/>
        <v>782.79692862603883</v>
      </c>
      <c r="J141" s="4">
        <f t="shared" si="50"/>
        <v>-684.15928829475138</v>
      </c>
      <c r="K141" s="4">
        <f t="shared" si="66"/>
        <v>555.27805459760293</v>
      </c>
      <c r="L141" s="4">
        <f t="shared" si="67"/>
        <v>46.508954151978848</v>
      </c>
      <c r="M141" s="4">
        <f t="shared" si="51"/>
        <v>1</v>
      </c>
      <c r="N141" s="4">
        <f t="array" aca="1" ref="N141" ca="1">INDIRECT(ADDRESS(ROW(N141),COLUMN(E141)+M141))</f>
        <v>390.97805459760292</v>
      </c>
      <c r="O141" s="6">
        <f t="shared" si="52"/>
        <v>394.27805459760293</v>
      </c>
      <c r="P141" s="6">
        <f t="shared" si="53"/>
        <v>517.03152529449062</v>
      </c>
      <c r="Q141" s="4">
        <f t="shared" si="68"/>
        <v>390.97805459760292</v>
      </c>
      <c r="R141" s="4">
        <f t="shared" si="69"/>
        <v>412.97028275946911</v>
      </c>
      <c r="S141" s="4">
        <f t="shared" si="70"/>
        <v>-132.96847470550938</v>
      </c>
      <c r="T141" s="4">
        <f t="shared" si="71"/>
        <v>782.79692862603883</v>
      </c>
      <c r="U141" s="4">
        <f t="shared" si="54"/>
        <v>-684.15928829475138</v>
      </c>
      <c r="V141" s="4">
        <f t="shared" si="72"/>
        <v>555.27805459760293</v>
      </c>
      <c r="W141" s="4">
        <f t="shared" si="73"/>
        <v>46.508954151978848</v>
      </c>
      <c r="X141" s="4">
        <f t="shared" si="74"/>
        <v>1</v>
      </c>
      <c r="Y141" s="4">
        <f t="array" aca="1" ref="Y141" ca="1">INDIRECT(ADDRESS(ROW(Y141),COLUMN(P141)+X141))</f>
        <v>390.97805459760292</v>
      </c>
      <c r="Z141" s="4">
        <f t="shared" si="55"/>
        <v>-389.95847875614351</v>
      </c>
      <c r="AA141" s="4">
        <f t="shared" si="56"/>
        <v>-135.9295379548912</v>
      </c>
      <c r="AB141" s="4">
        <f t="shared" si="75"/>
        <v>135.9295379548912</v>
      </c>
      <c r="AC141" s="4">
        <f t="shared" ca="1" si="76"/>
        <v>390.97805459760292</v>
      </c>
      <c r="AD141" s="4">
        <f t="shared" si="57"/>
        <v>369.29811370826985</v>
      </c>
      <c r="AE141" s="4">
        <f t="shared" si="58"/>
        <v>536.54799406231405</v>
      </c>
      <c r="AF141" s="4">
        <f t="shared" si="59"/>
        <v>394.27805459760293</v>
      </c>
      <c r="AG141" s="4">
        <f t="shared" si="60"/>
        <v>517.03152529449062</v>
      </c>
      <c r="AH141" s="4">
        <f t="shared" si="61"/>
        <v>394.27805459760293</v>
      </c>
      <c r="AI141" s="4">
        <f t="shared" si="62"/>
        <v>517.03152529449062</v>
      </c>
      <c r="AJ141" s="4">
        <f t="shared" si="77"/>
        <v>113.45200593768595</v>
      </c>
    </row>
    <row r="142" spans="1:36" x14ac:dyDescent="0.35">
      <c r="A142" s="35">
        <v>38.5</v>
      </c>
      <c r="B142" s="23">
        <v>-6.0507473731946693</v>
      </c>
      <c r="C142" s="23">
        <v>10.313537539682395</v>
      </c>
      <c r="D142" s="6">
        <f t="shared" si="47"/>
        <v>398.36505749400169</v>
      </c>
      <c r="E142" s="6">
        <f t="shared" si="48"/>
        <v>513.43280448701137</v>
      </c>
      <c r="F142" s="4">
        <f t="shared" si="63"/>
        <v>395.06505749400168</v>
      </c>
      <c r="G142" s="4">
        <f t="shared" si="64"/>
        <v>418.00358675856086</v>
      </c>
      <c r="H142" s="4">
        <f t="shared" si="65"/>
        <v>-136.56719551298863</v>
      </c>
      <c r="I142" s="4">
        <f t="shared" si="49"/>
        <v>782.66722337169085</v>
      </c>
      <c r="J142" s="4">
        <f t="shared" si="50"/>
        <v>-684.38148767886344</v>
      </c>
      <c r="K142" s="4">
        <f t="shared" si="66"/>
        <v>559.36505749400169</v>
      </c>
      <c r="L142" s="4">
        <f t="shared" si="67"/>
        <v>46.084383242210663</v>
      </c>
      <c r="M142" s="4">
        <f t="shared" si="51"/>
        <v>1</v>
      </c>
      <c r="N142" s="4">
        <f t="array" aca="1" ref="N142" ca="1">INDIRECT(ADDRESS(ROW(N142),COLUMN(E142)+M142))</f>
        <v>395.06505749400168</v>
      </c>
      <c r="O142" s="6">
        <f t="shared" si="52"/>
        <v>398.36505749400169</v>
      </c>
      <c r="P142" s="6">
        <f t="shared" si="53"/>
        <v>513.43280448701137</v>
      </c>
      <c r="Q142" s="4">
        <f t="shared" si="68"/>
        <v>395.06505749400168</v>
      </c>
      <c r="R142" s="4">
        <f t="shared" si="69"/>
        <v>418.00358675856086</v>
      </c>
      <c r="S142" s="4">
        <f t="shared" si="70"/>
        <v>-136.56719551298863</v>
      </c>
      <c r="T142" s="4">
        <f t="shared" si="71"/>
        <v>782.66722337169085</v>
      </c>
      <c r="U142" s="4">
        <f t="shared" si="54"/>
        <v>-684.38148767886344</v>
      </c>
      <c r="V142" s="4">
        <f t="shared" si="72"/>
        <v>559.36505749400169</v>
      </c>
      <c r="W142" s="4">
        <f t="shared" si="73"/>
        <v>46.084383242210663</v>
      </c>
      <c r="X142" s="4">
        <f t="shared" si="74"/>
        <v>1</v>
      </c>
      <c r="Y142" s="4">
        <f t="array" aca="1" ref="Y142" ca="1">INDIRECT(ADDRESS(ROW(Y142),COLUMN(P142)+X142))</f>
        <v>395.06505749400168</v>
      </c>
      <c r="Z142" s="4">
        <f t="shared" si="55"/>
        <v>-394.1962145735605</v>
      </c>
      <c r="AA142" s="4">
        <f t="shared" si="56"/>
        <v>-139.05517954717544</v>
      </c>
      <c r="AB142" s="4">
        <f t="shared" si="75"/>
        <v>139.05517954717544</v>
      </c>
      <c r="AC142" s="4">
        <f t="shared" ca="1" si="76"/>
        <v>395.06505749400168</v>
      </c>
      <c r="AD142" s="4">
        <f t="shared" si="57"/>
        <v>373.55637892178015</v>
      </c>
      <c r="AE142" s="4">
        <f t="shared" si="58"/>
        <v>533.16651846842399</v>
      </c>
      <c r="AF142" s="4">
        <f t="shared" si="59"/>
        <v>398.36505749400169</v>
      </c>
      <c r="AG142" s="4">
        <f t="shared" si="60"/>
        <v>513.43280448701137</v>
      </c>
      <c r="AH142" s="4">
        <f t="shared" si="61"/>
        <v>398.36505749400169</v>
      </c>
      <c r="AI142" s="4">
        <f t="shared" si="62"/>
        <v>513.43280448701137</v>
      </c>
      <c r="AJ142" s="4">
        <f t="shared" si="77"/>
        <v>116.83348153157601</v>
      </c>
    </row>
    <row r="143" spans="1:36" x14ac:dyDescent="0.35">
      <c r="A143" s="35">
        <v>39</v>
      </c>
      <c r="B143" s="23">
        <v>-6.3718356668417533</v>
      </c>
      <c r="C143" s="23">
        <v>10.223319984101474</v>
      </c>
      <c r="D143" s="6">
        <f t="shared" si="47"/>
        <v>402.41905842863628</v>
      </c>
      <c r="E143" s="6">
        <f t="shared" si="48"/>
        <v>509.79428081411174</v>
      </c>
      <c r="F143" s="4">
        <f t="shared" si="63"/>
        <v>399.11905842863627</v>
      </c>
      <c r="G143" s="4">
        <f t="shared" si="64"/>
        <v>423.02915560678946</v>
      </c>
      <c r="H143" s="4">
        <f t="shared" si="65"/>
        <v>-140.20571918588826</v>
      </c>
      <c r="I143" s="4">
        <f t="shared" si="49"/>
        <v>782.48581410134989</v>
      </c>
      <c r="J143" s="4">
        <f t="shared" si="50"/>
        <v>-684.59245385473946</v>
      </c>
      <c r="K143" s="4">
        <f t="shared" si="66"/>
        <v>563.41905842863628</v>
      </c>
      <c r="L143" s="4">
        <f t="shared" si="67"/>
        <v>45.659763658301515</v>
      </c>
      <c r="M143" s="4">
        <f t="shared" si="51"/>
        <v>1</v>
      </c>
      <c r="N143" s="4">
        <f t="array" aca="1" ref="N143" ca="1">INDIRECT(ADDRESS(ROW(N143),COLUMN(E143)+M143))</f>
        <v>399.11905842863627</v>
      </c>
      <c r="O143" s="6">
        <f t="shared" si="52"/>
        <v>402.41905842863628</v>
      </c>
      <c r="P143" s="6">
        <f t="shared" si="53"/>
        <v>509.79428081411174</v>
      </c>
      <c r="Q143" s="4">
        <f t="shared" si="68"/>
        <v>399.11905842863627</v>
      </c>
      <c r="R143" s="4">
        <f t="shared" si="69"/>
        <v>423.02915560678946</v>
      </c>
      <c r="S143" s="4">
        <f t="shared" si="70"/>
        <v>-140.20571918588826</v>
      </c>
      <c r="T143" s="4">
        <f t="shared" si="71"/>
        <v>782.48581410134989</v>
      </c>
      <c r="U143" s="4">
        <f t="shared" si="54"/>
        <v>-684.59245385473946</v>
      </c>
      <c r="V143" s="4">
        <f t="shared" si="72"/>
        <v>563.41905842863628</v>
      </c>
      <c r="W143" s="4">
        <f t="shared" si="73"/>
        <v>45.659763658301515</v>
      </c>
      <c r="X143" s="4">
        <f t="shared" si="74"/>
        <v>1</v>
      </c>
      <c r="Y143" s="4">
        <f t="array" aca="1" ref="Y143" ca="1">INDIRECT(ADDRESS(ROW(Y143),COLUMN(P143)+X143))</f>
        <v>399.11905842863627</v>
      </c>
      <c r="Z143" s="4">
        <f t="shared" si="55"/>
        <v>-398.40808242381036</v>
      </c>
      <c r="AA143" s="4">
        <f t="shared" si="56"/>
        <v>-142.21345348726908</v>
      </c>
      <c r="AB143" s="4">
        <f t="shared" si="75"/>
        <v>142.21345348726908</v>
      </c>
      <c r="AC143" s="4">
        <f t="shared" ca="1" si="76"/>
        <v>399.11905842863627</v>
      </c>
      <c r="AD143" s="4">
        <f t="shared" si="57"/>
        <v>377.78353145045031</v>
      </c>
      <c r="AE143" s="4">
        <f t="shared" si="58"/>
        <v>529.7437372103916</v>
      </c>
      <c r="AF143" s="4">
        <f t="shared" si="59"/>
        <v>402.41905842863628</v>
      </c>
      <c r="AG143" s="4">
        <f t="shared" si="60"/>
        <v>509.79428081411174</v>
      </c>
      <c r="AH143" s="4">
        <f t="shared" si="61"/>
        <v>402.41905842863628</v>
      </c>
      <c r="AI143" s="4">
        <f t="shared" si="62"/>
        <v>509.79428081411174</v>
      </c>
      <c r="AJ143" s="4">
        <f t="shared" si="77"/>
        <v>120.2562627896084</v>
      </c>
    </row>
    <row r="144" spans="1:36" x14ac:dyDescent="0.35">
      <c r="A144" s="35">
        <v>39.5</v>
      </c>
      <c r="B144" s="23">
        <v>-6.6951009730163591</v>
      </c>
      <c r="C144" s="23">
        <v>10.131744674346578</v>
      </c>
      <c r="D144" s="6">
        <f t="shared" si="47"/>
        <v>406.43975134145973</v>
      </c>
      <c r="E144" s="6">
        <f t="shared" si="48"/>
        <v>506.11635512420321</v>
      </c>
      <c r="F144" s="4">
        <f t="shared" si="63"/>
        <v>403.13975134145971</v>
      </c>
      <c r="G144" s="4">
        <f t="shared" si="64"/>
        <v>428.04691609027901</v>
      </c>
      <c r="H144" s="4">
        <f t="shared" si="65"/>
        <v>-143.88364487579679</v>
      </c>
      <c r="I144" s="4">
        <f t="shared" si="49"/>
        <v>782.2528111511084</v>
      </c>
      <c r="J144" s="4">
        <f t="shared" si="50"/>
        <v>-684.79231062180077</v>
      </c>
      <c r="K144" s="4">
        <f t="shared" si="66"/>
        <v>567.43975134145967</v>
      </c>
      <c r="L144" s="4">
        <f t="shared" si="67"/>
        <v>45.235091656606194</v>
      </c>
      <c r="M144" s="4">
        <f t="shared" si="51"/>
        <v>1</v>
      </c>
      <c r="N144" s="4">
        <f t="array" aca="1" ref="N144" ca="1">INDIRECT(ADDRESS(ROW(N144),COLUMN(E144)+M144))</f>
        <v>403.13975134145971</v>
      </c>
      <c r="O144" s="6">
        <f t="shared" si="52"/>
        <v>406.43975134145973</v>
      </c>
      <c r="P144" s="6">
        <f t="shared" si="53"/>
        <v>506.11635512420321</v>
      </c>
      <c r="Q144" s="4">
        <f t="shared" si="68"/>
        <v>403.13975134145971</v>
      </c>
      <c r="R144" s="4">
        <f t="shared" si="69"/>
        <v>428.04691609027901</v>
      </c>
      <c r="S144" s="4">
        <f t="shared" si="70"/>
        <v>-143.88364487579679</v>
      </c>
      <c r="T144" s="4">
        <f t="shared" si="71"/>
        <v>782.2528111511084</v>
      </c>
      <c r="U144" s="4">
        <f t="shared" si="54"/>
        <v>-684.79231062180077</v>
      </c>
      <c r="V144" s="4">
        <f t="shared" si="72"/>
        <v>567.43975134145967</v>
      </c>
      <c r="W144" s="4">
        <f t="shared" si="73"/>
        <v>45.235091656606194</v>
      </c>
      <c r="X144" s="4">
        <f t="shared" si="74"/>
        <v>1</v>
      </c>
      <c r="Y144" s="4">
        <f t="array" aca="1" ref="Y144" ca="1">INDIRECT(ADDRESS(ROW(Y144),COLUMN(P144)+X144))</f>
        <v>403.13975134145971</v>
      </c>
      <c r="Z144" s="4">
        <f t="shared" si="55"/>
        <v>-402.59379543555758</v>
      </c>
      <c r="AA144" s="4">
        <f t="shared" si="56"/>
        <v>-145.40425802290267</v>
      </c>
      <c r="AB144" s="4">
        <f t="shared" si="75"/>
        <v>145.40425802290267</v>
      </c>
      <c r="AC144" s="4">
        <f t="shared" ca="1" si="76"/>
        <v>403.13975134145971</v>
      </c>
      <c r="AD144" s="4">
        <f t="shared" si="57"/>
        <v>381.97925204806904</v>
      </c>
      <c r="AE144" s="4">
        <f t="shared" si="58"/>
        <v>526.28003470700833</v>
      </c>
      <c r="AF144" s="4">
        <f t="shared" si="59"/>
        <v>406.43975134145973</v>
      </c>
      <c r="AG144" s="4">
        <f t="shared" si="60"/>
        <v>506.11635512420321</v>
      </c>
      <c r="AH144" s="4">
        <f t="shared" si="61"/>
        <v>406.43975134145973</v>
      </c>
      <c r="AI144" s="4">
        <f t="shared" si="62"/>
        <v>506.11635512420321</v>
      </c>
      <c r="AJ144" s="4">
        <f t="shared" si="77"/>
        <v>123.71996529299167</v>
      </c>
    </row>
    <row r="145" spans="1:36" x14ac:dyDescent="0.35">
      <c r="A145" s="35">
        <v>40</v>
      </c>
      <c r="B145" s="23">
        <v>-7.0205176949165802</v>
      </c>
      <c r="C145" s="23">
        <v>10.038938394694615</v>
      </c>
      <c r="D145" s="6">
        <f t="shared" si="47"/>
        <v>410.42683102003713</v>
      </c>
      <c r="E145" s="6">
        <f t="shared" si="48"/>
        <v>502.39942731602935</v>
      </c>
      <c r="F145" s="4">
        <f t="shared" si="63"/>
        <v>407.12683102003712</v>
      </c>
      <c r="G145" s="4">
        <f t="shared" si="64"/>
        <v>433.056792572353</v>
      </c>
      <c r="H145" s="4">
        <f t="shared" si="65"/>
        <v>-147.60057268397065</v>
      </c>
      <c r="I145" s="4">
        <f t="shared" si="49"/>
        <v>781.96832467440504</v>
      </c>
      <c r="J145" s="4">
        <f t="shared" si="50"/>
        <v>-684.98117722954078</v>
      </c>
      <c r="K145" s="4">
        <f t="shared" si="66"/>
        <v>571.42683102003707</v>
      </c>
      <c r="L145" s="4">
        <f t="shared" si="67"/>
        <v>44.81036363142416</v>
      </c>
      <c r="M145" s="4">
        <f t="shared" si="51"/>
        <v>1</v>
      </c>
      <c r="N145" s="4">
        <f t="array" aca="1" ref="N145" ca="1">INDIRECT(ADDRESS(ROW(N145),COLUMN(E145)+M145))</f>
        <v>407.12683102003712</v>
      </c>
      <c r="O145" s="6">
        <f t="shared" si="52"/>
        <v>410.42683102003713</v>
      </c>
      <c r="P145" s="6">
        <f t="shared" si="53"/>
        <v>502.39942731602935</v>
      </c>
      <c r="Q145" s="4">
        <f t="shared" si="68"/>
        <v>407.12683102003712</v>
      </c>
      <c r="R145" s="4">
        <f t="shared" si="69"/>
        <v>433.056792572353</v>
      </c>
      <c r="S145" s="4">
        <f t="shared" si="70"/>
        <v>-147.60057268397065</v>
      </c>
      <c r="T145" s="4">
        <f t="shared" si="71"/>
        <v>781.96832467440504</v>
      </c>
      <c r="U145" s="4">
        <f t="shared" si="54"/>
        <v>-684.98117722954078</v>
      </c>
      <c r="V145" s="4">
        <f t="shared" si="72"/>
        <v>571.42683102003707</v>
      </c>
      <c r="W145" s="4">
        <f t="shared" si="73"/>
        <v>44.81036363142416</v>
      </c>
      <c r="X145" s="4">
        <f t="shared" si="74"/>
        <v>1</v>
      </c>
      <c r="Y145" s="4">
        <f t="array" aca="1" ref="Y145" ca="1">INDIRECT(ADDRESS(ROW(Y145),COLUMN(P145)+X145))</f>
        <v>407.12683102003712</v>
      </c>
      <c r="Z145" s="4">
        <f t="shared" si="55"/>
        <v>-406.75306585143244</v>
      </c>
      <c r="AA145" s="4">
        <f t="shared" si="56"/>
        <v>-148.62748404489071</v>
      </c>
      <c r="AB145" s="4">
        <f t="shared" si="75"/>
        <v>148.62748404489071</v>
      </c>
      <c r="AC145" s="4">
        <f t="shared" ca="1" si="76"/>
        <v>407.12683102003712</v>
      </c>
      <c r="AD145" s="4">
        <f t="shared" si="57"/>
        <v>386.14322217316555</v>
      </c>
      <c r="AE145" s="4">
        <f t="shared" si="58"/>
        <v>522.77579454309262</v>
      </c>
      <c r="AF145" s="4">
        <f t="shared" si="59"/>
        <v>410.42683102003713</v>
      </c>
      <c r="AG145" s="4">
        <f t="shared" si="60"/>
        <v>502.39942731602935</v>
      </c>
      <c r="AH145" s="4">
        <f t="shared" si="61"/>
        <v>410.42683102003713</v>
      </c>
      <c r="AI145" s="4">
        <f t="shared" si="62"/>
        <v>502.39942731602935</v>
      </c>
      <c r="AJ145" s="4">
        <f t="shared" si="77"/>
        <v>127.22420545690738</v>
      </c>
    </row>
    <row r="146" spans="1:36" x14ac:dyDescent="0.35">
      <c r="A146" s="35">
        <v>40.5</v>
      </c>
      <c r="B146" s="23">
        <v>-7.3480616324543799</v>
      </c>
      <c r="C146" s="23">
        <v>9.9450242129384989</v>
      </c>
      <c r="D146" s="6">
        <f t="shared" si="47"/>
        <v>414.37999325115931</v>
      </c>
      <c r="E146" s="6">
        <f t="shared" si="48"/>
        <v>498.64389644826883</v>
      </c>
      <c r="F146" s="4">
        <f t="shared" si="63"/>
        <v>411.07999325115929</v>
      </c>
      <c r="G146" s="4">
        <f t="shared" si="64"/>
        <v>438.05870717717227</v>
      </c>
      <c r="H146" s="4">
        <f t="shared" si="65"/>
        <v>-151.35610355173117</v>
      </c>
      <c r="I146" s="4">
        <f t="shared" si="49"/>
        <v>781.6324648234413</v>
      </c>
      <c r="J146" s="4">
        <f t="shared" si="50"/>
        <v>-685.15916855925479</v>
      </c>
      <c r="K146" s="4">
        <f t="shared" si="66"/>
        <v>575.37999325115925</v>
      </c>
      <c r="L146" s="4">
        <f t="shared" si="67"/>
        <v>44.385576101827766</v>
      </c>
      <c r="M146" s="4">
        <f t="shared" si="51"/>
        <v>1</v>
      </c>
      <c r="N146" s="4">
        <f t="array" aca="1" ref="N146" ca="1">INDIRECT(ADDRESS(ROW(N146),COLUMN(E146)+M146))</f>
        <v>411.07999325115929</v>
      </c>
      <c r="O146" s="6">
        <f t="shared" si="52"/>
        <v>414.37999325115931</v>
      </c>
      <c r="P146" s="6">
        <f t="shared" si="53"/>
        <v>498.64389644826883</v>
      </c>
      <c r="Q146" s="4">
        <f t="shared" si="68"/>
        <v>411.07999325115929</v>
      </c>
      <c r="R146" s="4">
        <f t="shared" si="69"/>
        <v>438.05870717717227</v>
      </c>
      <c r="S146" s="4">
        <f t="shared" si="70"/>
        <v>-151.35610355173117</v>
      </c>
      <c r="T146" s="4">
        <f t="shared" si="71"/>
        <v>781.6324648234413</v>
      </c>
      <c r="U146" s="4">
        <f t="shared" si="54"/>
        <v>-685.15916855925479</v>
      </c>
      <c r="V146" s="4">
        <f t="shared" si="72"/>
        <v>575.37999325115925</v>
      </c>
      <c r="W146" s="4">
        <f t="shared" si="73"/>
        <v>44.385576101827766</v>
      </c>
      <c r="X146" s="4">
        <f t="shared" si="74"/>
        <v>1</v>
      </c>
      <c r="Y146" s="4">
        <f t="array" aca="1" ref="Y146" ca="1">INDIRECT(ADDRESS(ROW(Y146),COLUMN(P146)+X146))</f>
        <v>411.07999325115929</v>
      </c>
      <c r="Z146" s="4">
        <f t="shared" si="55"/>
        <v>-410.88560526153498</v>
      </c>
      <c r="AA146" s="4">
        <f t="shared" si="56"/>
        <v>-151.88301525383804</v>
      </c>
      <c r="AB146" s="4">
        <f t="shared" si="75"/>
        <v>151.88301525383804</v>
      </c>
      <c r="AC146" s="4">
        <f t="shared" ca="1" si="76"/>
        <v>411.07999325115929</v>
      </c>
      <c r="AD146" s="4">
        <f t="shared" si="57"/>
        <v>390.27512414163834</v>
      </c>
      <c r="AE146" s="4">
        <f t="shared" si="58"/>
        <v>519.23139958033562</v>
      </c>
      <c r="AF146" s="4">
        <f t="shared" si="59"/>
        <v>414.37999325115931</v>
      </c>
      <c r="AG146" s="4">
        <f t="shared" si="60"/>
        <v>498.64389644826883</v>
      </c>
      <c r="AH146" s="4">
        <f t="shared" si="61"/>
        <v>414.37999325115931</v>
      </c>
      <c r="AI146" s="4">
        <f t="shared" si="62"/>
        <v>498.64389644826883</v>
      </c>
      <c r="AJ146" s="4">
        <f t="shared" si="77"/>
        <v>130.76860041966438</v>
      </c>
    </row>
    <row r="147" spans="1:36" x14ac:dyDescent="0.35">
      <c r="A147" s="35">
        <v>41</v>
      </c>
      <c r="B147" s="23">
        <v>-7.6777098654611917</v>
      </c>
      <c r="C147" s="23">
        <v>9.8501216075847466</v>
      </c>
      <c r="D147" s="6">
        <f t="shared" si="47"/>
        <v>418.29893496264646</v>
      </c>
      <c r="E147" s="6">
        <f t="shared" si="48"/>
        <v>494.85016084571538</v>
      </c>
      <c r="F147" s="4">
        <f t="shared" si="63"/>
        <v>414.99893496264644</v>
      </c>
      <c r="G147" s="4">
        <f t="shared" si="64"/>
        <v>443.05257996058577</v>
      </c>
      <c r="H147" s="4">
        <f t="shared" si="65"/>
        <v>-155.14983915428462</v>
      </c>
      <c r="I147" s="4">
        <f t="shared" si="49"/>
        <v>781.24534192167039</v>
      </c>
      <c r="J147" s="4">
        <f t="shared" si="50"/>
        <v>-685.32639529994105</v>
      </c>
      <c r="K147" s="4">
        <f t="shared" si="66"/>
        <v>579.2989349626464</v>
      </c>
      <c r="L147" s="4">
        <f t="shared" si="67"/>
        <v>43.960725699552839</v>
      </c>
      <c r="M147" s="4">
        <f t="shared" si="51"/>
        <v>1</v>
      </c>
      <c r="N147" s="4">
        <f t="array" aca="1" ref="N147" ca="1">INDIRECT(ADDRESS(ROW(N147),COLUMN(E147)+M147))</f>
        <v>414.99893496264644</v>
      </c>
      <c r="O147" s="6">
        <f t="shared" si="52"/>
        <v>418.29893496264646</v>
      </c>
      <c r="P147" s="6">
        <f t="shared" si="53"/>
        <v>494.85016084571538</v>
      </c>
      <c r="Q147" s="4">
        <f t="shared" si="68"/>
        <v>414.99893496264644</v>
      </c>
      <c r="R147" s="4">
        <f t="shared" si="69"/>
        <v>443.05257996058577</v>
      </c>
      <c r="S147" s="4">
        <f t="shared" si="70"/>
        <v>-155.14983915428462</v>
      </c>
      <c r="T147" s="4">
        <f t="shared" si="71"/>
        <v>781.24534192167039</v>
      </c>
      <c r="U147" s="4">
        <f t="shared" si="54"/>
        <v>-685.32639529994105</v>
      </c>
      <c r="V147" s="4">
        <f t="shared" si="72"/>
        <v>579.2989349626464</v>
      </c>
      <c r="W147" s="4">
        <f t="shared" si="73"/>
        <v>43.960725699552839</v>
      </c>
      <c r="X147" s="4">
        <f t="shared" si="74"/>
        <v>1</v>
      </c>
      <c r="Y147" s="4">
        <f t="array" aca="1" ref="Y147" ca="1">INDIRECT(ADDRESS(ROW(Y147),COLUMN(P147)+X147))</f>
        <v>414.99893496264644</v>
      </c>
      <c r="Z147" s="4">
        <f t="shared" si="55"/>
        <v>-414.99112482214974</v>
      </c>
      <c r="AA147" s="4">
        <f t="shared" si="56"/>
        <v>-155.17072832392779</v>
      </c>
      <c r="AB147" s="4">
        <f t="shared" si="75"/>
        <v>155.17072832392779</v>
      </c>
      <c r="AC147" s="4">
        <f t="shared" ca="1" si="76"/>
        <v>414.99893496264644</v>
      </c>
      <c r="AD147" s="4">
        <f t="shared" si="57"/>
        <v>394.37464126958457</v>
      </c>
      <c r="AE147" s="4">
        <f t="shared" si="58"/>
        <v>515.64723206471444</v>
      </c>
      <c r="AF147" s="4">
        <f t="shared" si="59"/>
        <v>418.29893496264646</v>
      </c>
      <c r="AG147" s="4">
        <f t="shared" si="60"/>
        <v>494.85016084571538</v>
      </c>
      <c r="AH147" s="4">
        <f t="shared" si="61"/>
        <v>418.29893496264646</v>
      </c>
      <c r="AI147" s="4">
        <f t="shared" si="62"/>
        <v>494.85016084571538</v>
      </c>
      <c r="AJ147" s="4">
        <f t="shared" si="77"/>
        <v>134.35276793528556</v>
      </c>
    </row>
    <row r="148" spans="1:36" x14ac:dyDescent="0.35">
      <c r="A148" s="35">
        <v>41.5</v>
      </c>
      <c r="B148" s="23">
        <v>-8.0094406458412184</v>
      </c>
      <c r="C148" s="23">
        <v>9.7543465917092593</v>
      </c>
      <c r="D148" s="6">
        <f t="shared" si="47"/>
        <v>422.18335435602103</v>
      </c>
      <c r="E148" s="6">
        <f t="shared" si="48"/>
        <v>491.01861820189828</v>
      </c>
      <c r="F148" s="4">
        <f t="shared" si="63"/>
        <v>418.88335435602102</v>
      </c>
      <c r="G148" s="4">
        <f t="shared" si="64"/>
        <v>448.03832906904927</v>
      </c>
      <c r="H148" s="4">
        <f t="shared" si="65"/>
        <v>-158.98138179810172</v>
      </c>
      <c r="I148" s="4">
        <f t="shared" si="49"/>
        <v>780.80706662768807</v>
      </c>
      <c r="J148" s="4">
        <f t="shared" si="50"/>
        <v>-685.4829641183245</v>
      </c>
      <c r="K148" s="4">
        <f t="shared" si="66"/>
        <v>583.18335435602103</v>
      </c>
      <c r="L148" s="4">
        <f t="shared" si="67"/>
        <v>43.535809157867703</v>
      </c>
      <c r="M148" s="4">
        <f t="shared" si="51"/>
        <v>1</v>
      </c>
      <c r="N148" s="4">
        <f t="array" aca="1" ref="N148" ca="1">INDIRECT(ADDRESS(ROW(N148),COLUMN(E148)+M148))</f>
        <v>418.88335435602102</v>
      </c>
      <c r="O148" s="6">
        <f t="shared" si="52"/>
        <v>422.18335435602103</v>
      </c>
      <c r="P148" s="6">
        <f t="shared" si="53"/>
        <v>491.01861820189828</v>
      </c>
      <c r="Q148" s="4">
        <f t="shared" si="68"/>
        <v>418.88335435602102</v>
      </c>
      <c r="R148" s="4">
        <f t="shared" si="69"/>
        <v>448.03832906904927</v>
      </c>
      <c r="S148" s="4">
        <f t="shared" si="70"/>
        <v>-158.98138179810172</v>
      </c>
      <c r="T148" s="4">
        <f t="shared" si="71"/>
        <v>780.80706662768807</v>
      </c>
      <c r="U148" s="4">
        <f t="shared" si="54"/>
        <v>-685.4829641183245</v>
      </c>
      <c r="V148" s="4">
        <f t="shared" si="72"/>
        <v>583.18335435602103</v>
      </c>
      <c r="W148" s="4">
        <f t="shared" si="73"/>
        <v>43.535809157867703</v>
      </c>
      <c r="X148" s="4">
        <f t="shared" si="74"/>
        <v>1</v>
      </c>
      <c r="Y148" s="4">
        <f t="array" aca="1" ref="Y148" ca="1">INDIRECT(ADDRESS(ROW(Y148),COLUMN(P148)+X148))</f>
        <v>418.88335435602102</v>
      </c>
      <c r="Z148" s="4">
        <f t="shared" si="55"/>
        <v>-419.06933546069149</v>
      </c>
      <c r="AA148" s="4">
        <f t="shared" si="56"/>
        <v>-158.49049306352765</v>
      </c>
      <c r="AB148" s="4">
        <f t="shared" si="75"/>
        <v>158.49049306352765</v>
      </c>
      <c r="AC148" s="4">
        <f t="shared" ca="1" si="76"/>
        <v>418.88335435602102</v>
      </c>
      <c r="AD148" s="4">
        <f t="shared" si="57"/>
        <v>398.44145800700966</v>
      </c>
      <c r="AE148" s="4">
        <f t="shared" si="58"/>
        <v>512.02367373033712</v>
      </c>
      <c r="AF148" s="4">
        <f t="shared" si="59"/>
        <v>422.18335435602103</v>
      </c>
      <c r="AG148" s="4">
        <f t="shared" si="60"/>
        <v>491.01861820189828</v>
      </c>
      <c r="AH148" s="4">
        <f t="shared" si="61"/>
        <v>422.18335435602103</v>
      </c>
      <c r="AI148" s="4">
        <f t="shared" si="62"/>
        <v>491.01861820189828</v>
      </c>
      <c r="AJ148" s="4">
        <f t="shared" si="77"/>
        <v>137.97632626966288</v>
      </c>
    </row>
    <row r="149" spans="1:36" x14ac:dyDescent="0.35">
      <c r="A149" s="35">
        <v>42</v>
      </c>
      <c r="B149" s="23">
        <v>-8.343233298039582</v>
      </c>
      <c r="C149" s="23">
        <v>9.6578118333721754</v>
      </c>
      <c r="D149" s="6">
        <f t="shared" si="47"/>
        <v>426.03295103067882</v>
      </c>
      <c r="E149" s="6">
        <f t="shared" si="48"/>
        <v>487.14966567804595</v>
      </c>
      <c r="F149" s="4">
        <f t="shared" si="63"/>
        <v>422.73295103067881</v>
      </c>
      <c r="G149" s="4">
        <f t="shared" si="64"/>
        <v>453.01587088740996</v>
      </c>
      <c r="H149" s="4">
        <f t="shared" si="65"/>
        <v>-162.85033432195405</v>
      </c>
      <c r="I149" s="4">
        <f t="shared" si="49"/>
        <v>780.3177500908605</v>
      </c>
      <c r="J149" s="4">
        <f t="shared" si="50"/>
        <v>-685.62897782299001</v>
      </c>
      <c r="K149" s="4">
        <f t="shared" si="66"/>
        <v>587.03295103067876</v>
      </c>
      <c r="L149" s="4">
        <f t="shared" si="67"/>
        <v>43.11082330134326</v>
      </c>
      <c r="M149" s="4">
        <f t="shared" si="51"/>
        <v>1</v>
      </c>
      <c r="N149" s="4">
        <f t="array" aca="1" ref="N149" ca="1">INDIRECT(ADDRESS(ROW(N149),COLUMN(E149)+M149))</f>
        <v>422.73295103067881</v>
      </c>
      <c r="O149" s="6">
        <f t="shared" si="52"/>
        <v>426.03295103067882</v>
      </c>
      <c r="P149" s="6">
        <f t="shared" si="53"/>
        <v>487.14966567804595</v>
      </c>
      <c r="Q149" s="4">
        <f t="shared" si="68"/>
        <v>422.73295103067881</v>
      </c>
      <c r="R149" s="4">
        <f t="shared" si="69"/>
        <v>453.01587088740996</v>
      </c>
      <c r="S149" s="4">
        <f t="shared" si="70"/>
        <v>-162.85033432195405</v>
      </c>
      <c r="T149" s="4">
        <f t="shared" si="71"/>
        <v>780.3177500908605</v>
      </c>
      <c r="U149" s="4">
        <f t="shared" si="54"/>
        <v>-685.62897782299001</v>
      </c>
      <c r="V149" s="4">
        <f t="shared" si="72"/>
        <v>587.03295103067876</v>
      </c>
      <c r="W149" s="4">
        <f t="shared" si="73"/>
        <v>43.11082330134326</v>
      </c>
      <c r="X149" s="4">
        <f t="shared" si="74"/>
        <v>1</v>
      </c>
      <c r="Y149" s="4">
        <f t="array" aca="1" ref="Y149" ca="1">INDIRECT(ADDRESS(ROW(Y149),COLUMN(P149)+X149))</f>
        <v>422.73295103067881</v>
      </c>
      <c r="Z149" s="4">
        <f t="shared" si="55"/>
        <v>-423.11994806782957</v>
      </c>
      <c r="AA149" s="4">
        <f t="shared" si="56"/>
        <v>-161.8421725724038</v>
      </c>
      <c r="AB149" s="4">
        <f t="shared" si="75"/>
        <v>161.8421725724038</v>
      </c>
      <c r="AC149" s="4">
        <f t="shared" ca="1" si="76"/>
        <v>422.73295103067881</v>
      </c>
      <c r="AD149" s="4">
        <f t="shared" si="57"/>
        <v>402.47526006304543</v>
      </c>
      <c r="AE149" s="4">
        <f t="shared" si="58"/>
        <v>508.36110589962175</v>
      </c>
      <c r="AF149" s="4">
        <f t="shared" si="59"/>
        <v>426.03295103067882</v>
      </c>
      <c r="AG149" s="4">
        <f t="shared" si="60"/>
        <v>487.14966567804595</v>
      </c>
      <c r="AH149" s="4">
        <f t="shared" si="61"/>
        <v>426.03295103067882</v>
      </c>
      <c r="AI149" s="4">
        <f t="shared" si="62"/>
        <v>487.14966567804595</v>
      </c>
      <c r="AJ149" s="4">
        <f t="shared" si="77"/>
        <v>141.63889410037825</v>
      </c>
    </row>
    <row r="150" spans="1:36" x14ac:dyDescent="0.35">
      <c r="A150" s="35">
        <v>42.5</v>
      </c>
      <c r="B150" s="23">
        <v>-8.6790681272357979</v>
      </c>
      <c r="C150" s="23">
        <v>9.5606267725272911</v>
      </c>
      <c r="D150" s="6">
        <f t="shared" si="47"/>
        <v>429.84742610014632</v>
      </c>
      <c r="E150" s="6">
        <f t="shared" si="48"/>
        <v>483.24369999833067</v>
      </c>
      <c r="F150" s="4">
        <f t="shared" si="63"/>
        <v>426.54742610014631</v>
      </c>
      <c r="G150" s="4">
        <f t="shared" si="64"/>
        <v>457.98512017630719</v>
      </c>
      <c r="H150" s="4">
        <f t="shared" si="65"/>
        <v>-166.75630000166933</v>
      </c>
      <c r="I150" s="4">
        <f t="shared" si="49"/>
        <v>779.77750409901307</v>
      </c>
      <c r="J150" s="4">
        <f t="shared" si="50"/>
        <v>-685.76453552265343</v>
      </c>
      <c r="K150" s="4">
        <f t="shared" si="66"/>
        <v>590.84742610014632</v>
      </c>
      <c r="L150" s="4">
        <f t="shared" si="67"/>
        <v>42.685765036452509</v>
      </c>
      <c r="M150" s="4">
        <f t="shared" si="51"/>
        <v>1</v>
      </c>
      <c r="N150" s="4">
        <f t="array" aca="1" ref="N150" ca="1">INDIRECT(ADDRESS(ROW(N150),COLUMN(E150)+M150))</f>
        <v>426.54742610014631</v>
      </c>
      <c r="O150" s="6">
        <f t="shared" si="52"/>
        <v>429.84742610014632</v>
      </c>
      <c r="P150" s="6">
        <f t="shared" si="53"/>
        <v>483.24369999833067</v>
      </c>
      <c r="Q150" s="4">
        <f t="shared" si="68"/>
        <v>426.54742610014631</v>
      </c>
      <c r="R150" s="4">
        <f t="shared" si="69"/>
        <v>457.98512017630719</v>
      </c>
      <c r="S150" s="4">
        <f t="shared" si="70"/>
        <v>-166.75630000166933</v>
      </c>
      <c r="T150" s="4">
        <f t="shared" si="71"/>
        <v>779.77750409901307</v>
      </c>
      <c r="U150" s="4">
        <f t="shared" si="54"/>
        <v>-685.76453552265343</v>
      </c>
      <c r="V150" s="4">
        <f t="shared" si="72"/>
        <v>590.84742610014632</v>
      </c>
      <c r="W150" s="4">
        <f t="shared" si="73"/>
        <v>42.685765036452509</v>
      </c>
      <c r="X150" s="4">
        <f t="shared" si="74"/>
        <v>1</v>
      </c>
      <c r="Y150" s="4">
        <f t="array" aca="1" ref="Y150" ca="1">INDIRECT(ADDRESS(ROW(Y150),COLUMN(P150)+X150))</f>
        <v>426.54742610014631</v>
      </c>
      <c r="Z150" s="4">
        <f t="shared" si="55"/>
        <v>-427.14267367767616</v>
      </c>
      <c r="AA150" s="4">
        <f t="shared" si="56"/>
        <v>-165.22562339538248</v>
      </c>
      <c r="AB150" s="4">
        <f t="shared" si="75"/>
        <v>165.22562339538248</v>
      </c>
      <c r="AC150" s="4">
        <f t="shared" ca="1" si="76"/>
        <v>426.54742610014631</v>
      </c>
      <c r="AD150" s="4">
        <f t="shared" si="57"/>
        <v>406.47573452326537</v>
      </c>
      <c r="AE150" s="4">
        <f t="shared" si="58"/>
        <v>504.65990957974708</v>
      </c>
      <c r="AF150" s="4">
        <f t="shared" si="59"/>
        <v>429.84742610014632</v>
      </c>
      <c r="AG150" s="4">
        <f t="shared" si="60"/>
        <v>483.24369999833067</v>
      </c>
      <c r="AH150" s="4">
        <f t="shared" si="61"/>
        <v>429.84742610014632</v>
      </c>
      <c r="AI150" s="4">
        <f t="shared" si="62"/>
        <v>483.24369999833067</v>
      </c>
      <c r="AJ150" s="4">
        <f t="shared" si="77"/>
        <v>145.34009042025292</v>
      </c>
    </row>
    <row r="151" spans="1:36" x14ac:dyDescent="0.35">
      <c r="A151" s="35">
        <v>43</v>
      </c>
      <c r="B151" s="23">
        <v>-9.0169263347141619</v>
      </c>
      <c r="C151" s="23">
        <v>9.4628977343895873</v>
      </c>
      <c r="D151" s="6">
        <f t="shared" si="47"/>
        <v>433.62648230097187</v>
      </c>
      <c r="E151" s="6">
        <f t="shared" si="48"/>
        <v>479.30111754135788</v>
      </c>
      <c r="F151" s="4">
        <f t="shared" si="63"/>
        <v>430.32648230097186</v>
      </c>
      <c r="G151" s="4">
        <f t="shared" si="64"/>
        <v>462.94599019989147</v>
      </c>
      <c r="H151" s="4">
        <f t="shared" si="65"/>
        <v>-170.69888245864212</v>
      </c>
      <c r="I151" s="4">
        <f t="shared" si="49"/>
        <v>779.18644121851048</v>
      </c>
      <c r="J151" s="4">
        <f t="shared" si="50"/>
        <v>-685.88973277861976</v>
      </c>
      <c r="K151" s="4">
        <f t="shared" si="66"/>
        <v>594.62648230097193</v>
      </c>
      <c r="L151" s="4">
        <f t="shared" si="67"/>
        <v>42.26063134293355</v>
      </c>
      <c r="M151" s="4">
        <f t="shared" si="51"/>
        <v>1</v>
      </c>
      <c r="N151" s="4">
        <f t="array" aca="1" ref="N151" ca="1">INDIRECT(ADDRESS(ROW(N151),COLUMN(E151)+M151))</f>
        <v>430.32648230097186</v>
      </c>
      <c r="O151" s="6">
        <f t="shared" si="52"/>
        <v>433.62648230097187</v>
      </c>
      <c r="P151" s="6">
        <f t="shared" si="53"/>
        <v>479.30111754135788</v>
      </c>
      <c r="Q151" s="4">
        <f t="shared" si="68"/>
        <v>430.32648230097186</v>
      </c>
      <c r="R151" s="4">
        <f t="shared" si="69"/>
        <v>462.94599019989147</v>
      </c>
      <c r="S151" s="4">
        <f t="shared" si="70"/>
        <v>-170.69888245864212</v>
      </c>
      <c r="T151" s="4">
        <f t="shared" si="71"/>
        <v>779.18644121851048</v>
      </c>
      <c r="U151" s="4">
        <f t="shared" si="54"/>
        <v>-685.88973277861976</v>
      </c>
      <c r="V151" s="4">
        <f t="shared" si="72"/>
        <v>594.62648230097193</v>
      </c>
      <c r="W151" s="4">
        <f t="shared" si="73"/>
        <v>42.26063134293355</v>
      </c>
      <c r="X151" s="4">
        <f t="shared" si="74"/>
        <v>1</v>
      </c>
      <c r="Y151" s="4">
        <f t="array" aca="1" ref="Y151" ca="1">INDIRECT(ADDRESS(ROW(Y151),COLUMN(P151)+X151))</f>
        <v>430.32648230097186</v>
      </c>
      <c r="Z151" s="4">
        <f t="shared" si="55"/>
        <v>-431.1372236368673</v>
      </c>
      <c r="AA151" s="4">
        <f t="shared" si="56"/>
        <v>-168.64069567234299</v>
      </c>
      <c r="AB151" s="4">
        <f t="shared" si="75"/>
        <v>168.64069567234299</v>
      </c>
      <c r="AC151" s="4">
        <f t="shared" ca="1" si="76"/>
        <v>430.32648230097186</v>
      </c>
      <c r="AD151" s="4">
        <f t="shared" si="57"/>
        <v>410.44256995964417</v>
      </c>
      <c r="AE151" s="4">
        <f t="shared" si="58"/>
        <v>500.92046555533909</v>
      </c>
      <c r="AF151" s="4">
        <f t="shared" si="59"/>
        <v>433.62648230097187</v>
      </c>
      <c r="AG151" s="4">
        <f t="shared" si="60"/>
        <v>479.30111754135788</v>
      </c>
      <c r="AH151" s="4">
        <f t="shared" si="61"/>
        <v>433.62648230097187</v>
      </c>
      <c r="AI151" s="4">
        <f t="shared" si="62"/>
        <v>479.30111754135788</v>
      </c>
      <c r="AJ151" s="4">
        <f t="shared" si="77"/>
        <v>149.07953444466091</v>
      </c>
    </row>
    <row r="152" spans="1:36" x14ac:dyDescent="0.35">
      <c r="A152" s="35">
        <v>43.5</v>
      </c>
      <c r="B152" s="23">
        <v>-9.3567899399014021</v>
      </c>
      <c r="C152" s="23">
        <v>9.3647280392498971</v>
      </c>
      <c r="D152" s="6">
        <f t="shared" si="47"/>
        <v>437.36982409475735</v>
      </c>
      <c r="E152" s="6">
        <f t="shared" si="48"/>
        <v>475.32231442789219</v>
      </c>
      <c r="F152" s="4">
        <f t="shared" si="63"/>
        <v>434.06982409475734</v>
      </c>
      <c r="G152" s="4">
        <f t="shared" si="64"/>
        <v>467.89839284451676</v>
      </c>
      <c r="H152" s="4">
        <f t="shared" si="65"/>
        <v>-174.67768557210781</v>
      </c>
      <c r="I152" s="4">
        <f t="shared" si="49"/>
        <v>778.54467492704271</v>
      </c>
      <c r="J152" s="4">
        <f t="shared" si="50"/>
        <v>-686.00466175150552</v>
      </c>
      <c r="K152" s="4">
        <f t="shared" si="66"/>
        <v>598.3698240947574</v>
      </c>
      <c r="L152" s="4">
        <f t="shared" si="67"/>
        <v>41.835419265855123</v>
      </c>
      <c r="M152" s="4">
        <f t="shared" si="51"/>
        <v>1</v>
      </c>
      <c r="N152" s="4">
        <f t="array" aca="1" ref="N152" ca="1">INDIRECT(ADDRESS(ROW(N152),COLUMN(E152)+M152))</f>
        <v>434.06982409475734</v>
      </c>
      <c r="O152" s="6">
        <f t="shared" si="52"/>
        <v>437.36982409475735</v>
      </c>
      <c r="P152" s="6">
        <f t="shared" si="53"/>
        <v>475.32231442789219</v>
      </c>
      <c r="Q152" s="4">
        <f t="shared" si="68"/>
        <v>434.06982409475734</v>
      </c>
      <c r="R152" s="4">
        <f t="shared" si="69"/>
        <v>467.89839284451676</v>
      </c>
      <c r="S152" s="4">
        <f t="shared" si="70"/>
        <v>-174.67768557210781</v>
      </c>
      <c r="T152" s="4">
        <f t="shared" si="71"/>
        <v>778.54467492704271</v>
      </c>
      <c r="U152" s="4">
        <f t="shared" si="54"/>
        <v>-686.00466175150552</v>
      </c>
      <c r="V152" s="4">
        <f t="shared" si="72"/>
        <v>598.3698240947574</v>
      </c>
      <c r="W152" s="4">
        <f t="shared" si="73"/>
        <v>41.835419265855123</v>
      </c>
      <c r="X152" s="4">
        <f t="shared" si="74"/>
        <v>1</v>
      </c>
      <c r="Y152" s="4">
        <f t="array" aca="1" ref="Y152" ca="1">INDIRECT(ADDRESS(ROW(Y152),COLUMN(P152)+X152))</f>
        <v>434.06982409475734</v>
      </c>
      <c r="Z152" s="4">
        <f t="shared" si="55"/>
        <v>-435.1033097633042</v>
      </c>
      <c r="AA152" s="4">
        <f t="shared" si="56"/>
        <v>-172.08723328445922</v>
      </c>
      <c r="AB152" s="4">
        <f t="shared" si="75"/>
        <v>172.08723328445922</v>
      </c>
      <c r="AC152" s="4">
        <f t="shared" ca="1" si="76"/>
        <v>434.06982409475734</v>
      </c>
      <c r="AD152" s="4">
        <f t="shared" si="57"/>
        <v>414.37545653366783</v>
      </c>
      <c r="AE152" s="4">
        <f t="shared" si="58"/>
        <v>497.1431544773842</v>
      </c>
      <c r="AF152" s="4">
        <f t="shared" si="59"/>
        <v>437.36982409475735</v>
      </c>
      <c r="AG152" s="4">
        <f t="shared" si="60"/>
        <v>475.32231442789219</v>
      </c>
      <c r="AH152" s="4">
        <f t="shared" si="61"/>
        <v>437.36982409475735</v>
      </c>
      <c r="AI152" s="4">
        <f t="shared" si="62"/>
        <v>475.32231442789219</v>
      </c>
      <c r="AJ152" s="4">
        <f t="shared" si="77"/>
        <v>152.8568455226158</v>
      </c>
    </row>
    <row r="153" spans="1:36" x14ac:dyDescent="0.35">
      <c r="A153" s="35">
        <v>44</v>
      </c>
      <c r="B153" s="23">
        <v>-9.6986417085975027</v>
      </c>
      <c r="C153" s="23">
        <v>9.266218108745834</v>
      </c>
      <c r="D153" s="6">
        <f t="shared" si="47"/>
        <v>441.07715776380275</v>
      </c>
      <c r="E153" s="6">
        <f t="shared" si="48"/>
        <v>471.30768660483051</v>
      </c>
      <c r="F153" s="4">
        <f t="shared" si="63"/>
        <v>437.77715776380273</v>
      </c>
      <c r="G153" s="4">
        <f t="shared" si="64"/>
        <v>472.8422387290193</v>
      </c>
      <c r="H153" s="4">
        <f t="shared" si="65"/>
        <v>-178.69231339516949</v>
      </c>
      <c r="I153" s="4">
        <f t="shared" si="49"/>
        <v>777.85231973943155</v>
      </c>
      <c r="J153" s="4">
        <f t="shared" si="50"/>
        <v>-686.10941134232121</v>
      </c>
      <c r="K153" s="4">
        <f t="shared" si="66"/>
        <v>602.07715776380269</v>
      </c>
      <c r="L153" s="4">
        <f t="shared" si="67"/>
        <v>41.410125908328688</v>
      </c>
      <c r="M153" s="4">
        <f t="shared" si="51"/>
        <v>1</v>
      </c>
      <c r="N153" s="4">
        <f t="array" aca="1" ref="N153" ca="1">INDIRECT(ADDRESS(ROW(N153),COLUMN(E153)+M153))</f>
        <v>437.77715776380273</v>
      </c>
      <c r="O153" s="6">
        <f t="shared" si="52"/>
        <v>441.07715776380275</v>
      </c>
      <c r="P153" s="6">
        <f t="shared" si="53"/>
        <v>471.30768660483051</v>
      </c>
      <c r="Q153" s="4">
        <f t="shared" si="68"/>
        <v>437.77715776380273</v>
      </c>
      <c r="R153" s="4">
        <f t="shared" si="69"/>
        <v>472.8422387290193</v>
      </c>
      <c r="S153" s="4">
        <f t="shared" si="70"/>
        <v>-178.69231339516949</v>
      </c>
      <c r="T153" s="4">
        <f t="shared" si="71"/>
        <v>777.85231973943155</v>
      </c>
      <c r="U153" s="4">
        <f t="shared" si="54"/>
        <v>-686.10941134232121</v>
      </c>
      <c r="V153" s="4">
        <f t="shared" si="72"/>
        <v>602.07715776380269</v>
      </c>
      <c r="W153" s="4">
        <f t="shared" si="73"/>
        <v>41.410125908328688</v>
      </c>
      <c r="X153" s="4">
        <f t="shared" si="74"/>
        <v>1</v>
      </c>
      <c r="Y153" s="4">
        <f t="array" aca="1" ref="Y153" ca="1">INDIRECT(ADDRESS(ROW(Y153),COLUMN(P153)+X153))</f>
        <v>437.77715776380273</v>
      </c>
      <c r="Z153" s="4">
        <f t="shared" si="55"/>
        <v>-439.04064449527294</v>
      </c>
      <c r="AA153" s="4">
        <f t="shared" si="56"/>
        <v>-175.56507399664164</v>
      </c>
      <c r="AB153" s="4">
        <f t="shared" si="75"/>
        <v>175.56507399664164</v>
      </c>
      <c r="AC153" s="4">
        <f t="shared" ca="1" si="76"/>
        <v>437.77715776380273</v>
      </c>
      <c r="AD153" s="4">
        <f t="shared" si="57"/>
        <v>418.27408609306752</v>
      </c>
      <c r="AE153" s="4">
        <f t="shared" si="58"/>
        <v>493.3283569483807</v>
      </c>
      <c r="AF153" s="4">
        <f t="shared" si="59"/>
        <v>441.07715776380275</v>
      </c>
      <c r="AG153" s="4">
        <f t="shared" si="60"/>
        <v>471.30768660483051</v>
      </c>
      <c r="AH153" s="4">
        <f t="shared" si="61"/>
        <v>441.07715776380275</v>
      </c>
      <c r="AI153" s="4">
        <f t="shared" si="62"/>
        <v>471.30768660483051</v>
      </c>
      <c r="AJ153" s="4">
        <f t="shared" si="77"/>
        <v>156.6716430516193</v>
      </c>
    </row>
    <row r="154" spans="1:36" x14ac:dyDescent="0.35">
      <c r="A154" s="35">
        <v>44.5</v>
      </c>
      <c r="B154" s="23">
        <v>-10.042465086960217</v>
      </c>
      <c r="C154" s="23">
        <v>9.1674655686163078</v>
      </c>
      <c r="D154" s="6">
        <f t="shared" si="47"/>
        <v>444.74819150080236</v>
      </c>
      <c r="E154" s="6">
        <f t="shared" si="48"/>
        <v>467.25762992545106</v>
      </c>
      <c r="F154" s="4">
        <f t="shared" si="63"/>
        <v>441.44819150080235</v>
      </c>
      <c r="G154" s="4">
        <f t="shared" si="64"/>
        <v>477.77743730715503</v>
      </c>
      <c r="H154" s="4">
        <f t="shared" si="65"/>
        <v>-182.74237007454894</v>
      </c>
      <c r="I154" s="4">
        <f t="shared" si="49"/>
        <v>777.10949132676058</v>
      </c>
      <c r="J154" s="4">
        <f t="shared" si="50"/>
        <v>-686.20406732802212</v>
      </c>
      <c r="K154" s="4">
        <f t="shared" si="66"/>
        <v>605.74819150080236</v>
      </c>
      <c r="L154" s="4">
        <f t="shared" si="67"/>
        <v>40.984748424815201</v>
      </c>
      <c r="M154" s="4">
        <f t="shared" si="51"/>
        <v>1</v>
      </c>
      <c r="N154" s="4">
        <f t="array" aca="1" ref="N154" ca="1">INDIRECT(ADDRESS(ROW(N154),COLUMN(E154)+M154))</f>
        <v>441.44819150080235</v>
      </c>
      <c r="O154" s="6">
        <f t="shared" si="52"/>
        <v>444.74819150080236</v>
      </c>
      <c r="P154" s="6">
        <f t="shared" si="53"/>
        <v>467.25762992545106</v>
      </c>
      <c r="Q154" s="4">
        <f t="shared" si="68"/>
        <v>441.44819150080235</v>
      </c>
      <c r="R154" s="4">
        <f t="shared" si="69"/>
        <v>477.77743730715503</v>
      </c>
      <c r="S154" s="4">
        <f t="shared" si="70"/>
        <v>-182.74237007454894</v>
      </c>
      <c r="T154" s="4">
        <f t="shared" si="71"/>
        <v>777.10949132676058</v>
      </c>
      <c r="U154" s="4">
        <f t="shared" si="54"/>
        <v>-686.20406732802212</v>
      </c>
      <c r="V154" s="4">
        <f t="shared" si="72"/>
        <v>605.74819150080236</v>
      </c>
      <c r="W154" s="4">
        <f t="shared" si="73"/>
        <v>40.984748424815201</v>
      </c>
      <c r="X154" s="4">
        <f t="shared" si="74"/>
        <v>1</v>
      </c>
      <c r="Y154" s="4">
        <f t="array" aca="1" ref="Y154" ca="1">INDIRECT(ADDRESS(ROW(Y154),COLUMN(P154)+X154))</f>
        <v>441.44819150080235</v>
      </c>
      <c r="Z154" s="4">
        <f t="shared" si="55"/>
        <v>-442.94894103161164</v>
      </c>
      <c r="AA154" s="4">
        <f t="shared" si="56"/>
        <v>-179.07404959615539</v>
      </c>
      <c r="AB154" s="4">
        <f t="shared" si="75"/>
        <v>179.07404959615539</v>
      </c>
      <c r="AC154" s="4">
        <f t="shared" ca="1" si="76"/>
        <v>441.44819150080235</v>
      </c>
      <c r="AD154" s="4">
        <f t="shared" si="57"/>
        <v>422.13815226261477</v>
      </c>
      <c r="AE154" s="4">
        <f t="shared" si="58"/>
        <v>489.47645360375628</v>
      </c>
      <c r="AF154" s="4">
        <f t="shared" si="59"/>
        <v>444.74819150080236</v>
      </c>
      <c r="AG154" s="4">
        <f t="shared" si="60"/>
        <v>467.25762992545106</v>
      </c>
      <c r="AH154" s="4">
        <f t="shared" si="61"/>
        <v>444.74819150080236</v>
      </c>
      <c r="AI154" s="4">
        <f t="shared" si="62"/>
        <v>467.25762992545106</v>
      </c>
      <c r="AJ154" s="4">
        <f t="shared" si="77"/>
        <v>160.52354639624372</v>
      </c>
    </row>
    <row r="155" spans="1:36" x14ac:dyDescent="0.35">
      <c r="A155" s="35">
        <v>45</v>
      </c>
      <c r="B155" s="23">
        <v>-10.388244140835125</v>
      </c>
      <c r="C155" s="23">
        <v>9.0685653479816306</v>
      </c>
      <c r="D155" s="6">
        <f t="shared" si="47"/>
        <v>448.38263549299683</v>
      </c>
      <c r="E155" s="6">
        <f t="shared" si="48"/>
        <v>463.17254022598252</v>
      </c>
      <c r="F155" s="4">
        <f t="shared" si="63"/>
        <v>445.08263549299681</v>
      </c>
      <c r="G155" s="4">
        <f t="shared" si="64"/>
        <v>482.70389696272809</v>
      </c>
      <c r="H155" s="4">
        <f t="shared" si="65"/>
        <v>-186.82745977401748</v>
      </c>
      <c r="I155" s="4">
        <f t="shared" si="49"/>
        <v>776.31630662912244</v>
      </c>
      <c r="J155" s="4">
        <f t="shared" si="50"/>
        <v>-686.28871249165184</v>
      </c>
      <c r="K155" s="4">
        <f t="shared" si="66"/>
        <v>609.38263549299677</v>
      </c>
      <c r="L155" s="4">
        <f t="shared" si="67"/>
        <v>40.559284014979021</v>
      </c>
      <c r="M155" s="4">
        <f t="shared" si="51"/>
        <v>1</v>
      </c>
      <c r="N155" s="4">
        <f t="array" aca="1" ref="N155" ca="1">INDIRECT(ADDRESS(ROW(N155),COLUMN(E155)+M155))</f>
        <v>445.08263549299681</v>
      </c>
      <c r="O155" s="6">
        <f t="shared" si="52"/>
        <v>448.38263549299683</v>
      </c>
      <c r="P155" s="6">
        <f t="shared" si="53"/>
        <v>463.17254022598252</v>
      </c>
      <c r="Q155" s="4">
        <f t="shared" si="68"/>
        <v>445.08263549299681</v>
      </c>
      <c r="R155" s="4">
        <f t="shared" si="69"/>
        <v>482.70389696272809</v>
      </c>
      <c r="S155" s="4">
        <f t="shared" si="70"/>
        <v>-186.82745977401748</v>
      </c>
      <c r="T155" s="4">
        <f t="shared" si="71"/>
        <v>776.31630662912244</v>
      </c>
      <c r="U155" s="4">
        <f t="shared" si="54"/>
        <v>-686.28871249165184</v>
      </c>
      <c r="V155" s="4">
        <f t="shared" si="72"/>
        <v>609.38263549299677</v>
      </c>
      <c r="W155" s="4">
        <f t="shared" si="73"/>
        <v>40.559284014979021</v>
      </c>
      <c r="X155" s="4">
        <f t="shared" si="74"/>
        <v>1</v>
      </c>
      <c r="Y155" s="4">
        <f t="array" aca="1" ref="Y155" ca="1">INDIRECT(ADDRESS(ROW(Y155),COLUMN(P155)+X155))</f>
        <v>445.08263549299681</v>
      </c>
      <c r="Z155" s="4">
        <f t="shared" si="55"/>
        <v>-446.82791346354315</v>
      </c>
      <c r="AA155" s="4">
        <f t="shared" si="56"/>
        <v>-182.61398602741369</v>
      </c>
      <c r="AB155" s="4">
        <f t="shared" si="75"/>
        <v>182.61398602741369</v>
      </c>
      <c r="AC155" s="4">
        <f t="shared" ca="1" si="76"/>
        <v>445.08263549299681</v>
      </c>
      <c r="AD155" s="4">
        <f t="shared" si="57"/>
        <v>425.96735052938328</v>
      </c>
      <c r="AE155" s="4">
        <f t="shared" si="58"/>
        <v>485.58782518959606</v>
      </c>
      <c r="AF155" s="4">
        <f t="shared" si="59"/>
        <v>448.38263549299683</v>
      </c>
      <c r="AG155" s="4">
        <f t="shared" si="60"/>
        <v>463.17254022598252</v>
      </c>
      <c r="AH155" s="4">
        <f t="shared" si="61"/>
        <v>448.38263549299683</v>
      </c>
      <c r="AI155" s="4">
        <f t="shared" si="62"/>
        <v>463.17254022598252</v>
      </c>
      <c r="AJ155" s="4">
        <f t="shared" si="77"/>
        <v>164.41217481040394</v>
      </c>
    </row>
    <row r="156" spans="1:36" x14ac:dyDescent="0.35">
      <c r="A156" s="35">
        <v>45.5</v>
      </c>
      <c r="B156" s="23">
        <v>-10.735963500052875</v>
      </c>
      <c r="C156" s="23">
        <v>8.969609775203276</v>
      </c>
      <c r="D156" s="6">
        <f t="shared" si="47"/>
        <v>451.98020200116088</v>
      </c>
      <c r="E156" s="6">
        <f t="shared" si="48"/>
        <v>459.05281339854821</v>
      </c>
      <c r="F156" s="4">
        <f t="shared" si="63"/>
        <v>448.68020200116086</v>
      </c>
      <c r="G156" s="4">
        <f t="shared" si="64"/>
        <v>487.62152509791048</v>
      </c>
      <c r="H156" s="4">
        <f t="shared" si="65"/>
        <v>-190.94718660145179</v>
      </c>
      <c r="I156" s="4">
        <f t="shared" si="49"/>
        <v>775.47288396226918</v>
      </c>
      <c r="J156" s="4">
        <f t="shared" si="50"/>
        <v>-686.36342674720981</v>
      </c>
      <c r="K156" s="4">
        <f t="shared" si="66"/>
        <v>612.98020200116093</v>
      </c>
      <c r="L156" s="4">
        <f t="shared" si="67"/>
        <v>40.133729918044928</v>
      </c>
      <c r="M156" s="4">
        <f t="shared" si="51"/>
        <v>1</v>
      </c>
      <c r="N156" s="4">
        <f t="array" aca="1" ref="N156" ca="1">INDIRECT(ADDRESS(ROW(N156),COLUMN(E156)+M156))</f>
        <v>448.68020200116086</v>
      </c>
      <c r="O156" s="6">
        <f t="shared" si="52"/>
        <v>451.98020200116088</v>
      </c>
      <c r="P156" s="6">
        <f t="shared" si="53"/>
        <v>459.05281339854821</v>
      </c>
      <c r="Q156" s="4">
        <f t="shared" si="68"/>
        <v>448.68020200116086</v>
      </c>
      <c r="R156" s="4">
        <f t="shared" si="69"/>
        <v>487.62152509791048</v>
      </c>
      <c r="S156" s="4">
        <f t="shared" si="70"/>
        <v>-190.94718660145179</v>
      </c>
      <c r="T156" s="4">
        <f t="shared" si="71"/>
        <v>775.47288396226918</v>
      </c>
      <c r="U156" s="4">
        <f t="shared" si="54"/>
        <v>-686.36342674720981</v>
      </c>
      <c r="V156" s="4">
        <f t="shared" si="72"/>
        <v>612.98020200116093</v>
      </c>
      <c r="W156" s="4">
        <f t="shared" si="73"/>
        <v>40.133729918044928</v>
      </c>
      <c r="X156" s="4">
        <f t="shared" si="74"/>
        <v>1</v>
      </c>
      <c r="Y156" s="4">
        <f t="array" aca="1" ref="Y156" ca="1">INDIRECT(ADDRESS(ROW(Y156),COLUMN(P156)+X156))</f>
        <v>448.68020200116086</v>
      </c>
      <c r="Z156" s="4">
        <f t="shared" si="55"/>
        <v>-450.67727689875494</v>
      </c>
      <c r="AA156" s="4">
        <f t="shared" si="56"/>
        <v>-186.18470352296697</v>
      </c>
      <c r="AB156" s="4">
        <f t="shared" si="75"/>
        <v>186.18470352296697</v>
      </c>
      <c r="AC156" s="4">
        <f t="shared" ca="1" si="76"/>
        <v>448.68020200116086</v>
      </c>
      <c r="AD156" s="4">
        <f t="shared" si="57"/>
        <v>429.76137832285559</v>
      </c>
      <c r="AE156" s="4">
        <f t="shared" si="58"/>
        <v>481.66285263673581</v>
      </c>
      <c r="AF156" s="4">
        <f t="shared" si="59"/>
        <v>451.98020200116088</v>
      </c>
      <c r="AG156" s="4">
        <f t="shared" si="60"/>
        <v>459.05281339854821</v>
      </c>
      <c r="AH156" s="4">
        <f t="shared" si="61"/>
        <v>451.98020200116088</v>
      </c>
      <c r="AI156" s="4">
        <f t="shared" si="62"/>
        <v>459.05281339854821</v>
      </c>
      <c r="AJ156" s="4">
        <f t="shared" si="77"/>
        <v>168.33714736326419</v>
      </c>
    </row>
    <row r="157" spans="1:36" x14ac:dyDescent="0.35">
      <c r="A157" s="35">
        <v>46</v>
      </c>
      <c r="B157" s="23">
        <v>-11.085608307343113</v>
      </c>
      <c r="C157" s="23">
        <v>8.8706886703878904</v>
      </c>
      <c r="D157" s="6">
        <f t="shared" si="47"/>
        <v>455.54060543377085</v>
      </c>
      <c r="E157" s="6">
        <f t="shared" si="48"/>
        <v>454.89884546055305</v>
      </c>
      <c r="F157" s="4">
        <f t="shared" si="63"/>
        <v>452.24060543377084</v>
      </c>
      <c r="G157" s="4">
        <f t="shared" si="64"/>
        <v>492.53022821521193</v>
      </c>
      <c r="H157" s="4">
        <f t="shared" si="65"/>
        <v>-195.10115453944695</v>
      </c>
      <c r="I157" s="4">
        <f t="shared" si="49"/>
        <v>774.57934311844076</v>
      </c>
      <c r="J157" s="4">
        <f t="shared" si="50"/>
        <v>-686.42828725938068</v>
      </c>
      <c r="K157" s="4">
        <f t="shared" si="66"/>
        <v>616.54060543377091</v>
      </c>
      <c r="L157" s="4">
        <f t="shared" si="67"/>
        <v>39.708083407617934</v>
      </c>
      <c r="M157" s="4">
        <f t="shared" si="51"/>
        <v>1</v>
      </c>
      <c r="N157" s="4">
        <f t="array" aca="1" ref="N157" ca="1">INDIRECT(ADDRESS(ROW(N157),COLUMN(E157)+M157))</f>
        <v>452.24060543377084</v>
      </c>
      <c r="O157" s="6">
        <f t="shared" si="52"/>
        <v>455.54060543377085</v>
      </c>
      <c r="P157" s="6">
        <f t="shared" si="53"/>
        <v>454.89884546055305</v>
      </c>
      <c r="Q157" s="4">
        <f t="shared" si="68"/>
        <v>452.24060543377084</v>
      </c>
      <c r="R157" s="4">
        <f t="shared" si="69"/>
        <v>492.53022821521193</v>
      </c>
      <c r="S157" s="4">
        <f t="shared" si="70"/>
        <v>-195.10115453944695</v>
      </c>
      <c r="T157" s="4">
        <f t="shared" si="71"/>
        <v>774.57934311844076</v>
      </c>
      <c r="U157" s="4">
        <f t="shared" si="54"/>
        <v>-686.42828725938068</v>
      </c>
      <c r="V157" s="4">
        <f t="shared" si="72"/>
        <v>616.54060543377091</v>
      </c>
      <c r="W157" s="4">
        <f t="shared" si="73"/>
        <v>39.708083407617934</v>
      </c>
      <c r="X157" s="4">
        <f t="shared" si="74"/>
        <v>1</v>
      </c>
      <c r="Y157" s="4">
        <f t="array" aca="1" ref="Y157" ca="1">INDIRECT(ADDRESS(ROW(Y157),COLUMN(P157)+X157))</f>
        <v>452.24060543377084</v>
      </c>
      <c r="Z157" s="4">
        <f t="shared" si="55"/>
        <v>-454.49674757825966</v>
      </c>
      <c r="AA157" s="4">
        <f t="shared" si="56"/>
        <v>-189.78601673071819</v>
      </c>
      <c r="AB157" s="4">
        <f t="shared" si="75"/>
        <v>189.78601673071819</v>
      </c>
      <c r="AC157" s="4">
        <f t="shared" ca="1" si="76"/>
        <v>452.24060543377084</v>
      </c>
      <c r="AD157" s="4">
        <f t="shared" si="57"/>
        <v>433.5199350902206</v>
      </c>
      <c r="AE157" s="4">
        <f t="shared" si="58"/>
        <v>477.70191713128827</v>
      </c>
      <c r="AF157" s="4">
        <f t="shared" si="59"/>
        <v>455.54060543377085</v>
      </c>
      <c r="AG157" s="4">
        <f t="shared" si="60"/>
        <v>454.89884546055305</v>
      </c>
      <c r="AH157" s="4">
        <f t="shared" si="61"/>
        <v>455.54060543377085</v>
      </c>
      <c r="AI157" s="4">
        <f t="shared" si="62"/>
        <v>454.89884546055305</v>
      </c>
      <c r="AJ157" s="4">
        <f t="shared" si="77"/>
        <v>172.29808286871173</v>
      </c>
    </row>
    <row r="158" spans="1:36" x14ac:dyDescent="0.35">
      <c r="A158" s="35">
        <v>46.5</v>
      </c>
      <c r="B158" s="23">
        <v>-11.437164171540291</v>
      </c>
      <c r="C158" s="23">
        <v>8.7718894346077825</v>
      </c>
      <c r="D158" s="6">
        <f t="shared" si="47"/>
        <v>459.06356241668078</v>
      </c>
      <c r="E158" s="6">
        <f t="shared" si="48"/>
        <v>450.71103262058546</v>
      </c>
      <c r="F158" s="4">
        <f t="shared" si="63"/>
        <v>455.76356241668077</v>
      </c>
      <c r="G158" s="4">
        <f t="shared" si="64"/>
        <v>497.42991199353605</v>
      </c>
      <c r="H158" s="4">
        <f t="shared" si="65"/>
        <v>-199.28896737941454</v>
      </c>
      <c r="I158" s="4">
        <f t="shared" si="49"/>
        <v>773.63580546163462</v>
      </c>
      <c r="J158" s="4">
        <f t="shared" si="50"/>
        <v>-686.48336855827154</v>
      </c>
      <c r="K158" s="4">
        <f t="shared" si="66"/>
        <v>620.06356241668072</v>
      </c>
      <c r="L158" s="4">
        <f t="shared" si="67"/>
        <v>39.28234178692847</v>
      </c>
      <c r="M158" s="4">
        <f t="shared" si="51"/>
        <v>1</v>
      </c>
      <c r="N158" s="4">
        <f t="array" aca="1" ref="N158" ca="1">INDIRECT(ADDRESS(ROW(N158),COLUMN(E158)+M158))</f>
        <v>455.76356241668077</v>
      </c>
      <c r="O158" s="6">
        <f t="shared" si="52"/>
        <v>459.06356241668078</v>
      </c>
      <c r="P158" s="6">
        <f t="shared" si="53"/>
        <v>450.71103262058546</v>
      </c>
      <c r="Q158" s="4">
        <f t="shared" si="68"/>
        <v>455.76356241668077</v>
      </c>
      <c r="R158" s="4">
        <f t="shared" si="69"/>
        <v>497.42991199353605</v>
      </c>
      <c r="S158" s="4">
        <f t="shared" si="70"/>
        <v>-199.28896737941454</v>
      </c>
      <c r="T158" s="4">
        <f t="shared" si="71"/>
        <v>773.63580546163462</v>
      </c>
      <c r="U158" s="4">
        <f t="shared" si="54"/>
        <v>-686.48336855827154</v>
      </c>
      <c r="V158" s="4">
        <f t="shared" si="72"/>
        <v>620.06356241668072</v>
      </c>
      <c r="W158" s="4">
        <f t="shared" si="73"/>
        <v>39.28234178692847</v>
      </c>
      <c r="X158" s="4">
        <f t="shared" si="74"/>
        <v>1</v>
      </c>
      <c r="Y158" s="4">
        <f t="array" aca="1" ref="Y158" ca="1">INDIRECT(ADDRESS(ROW(Y158),COLUMN(P158)+X158))</f>
        <v>455.76356241668077</v>
      </c>
      <c r="Z158" s="4">
        <f t="shared" si="55"/>
        <v>-458.2860429865392</v>
      </c>
      <c r="AA158" s="4">
        <f t="shared" si="56"/>
        <v>-193.41773483741599</v>
      </c>
      <c r="AB158" s="4">
        <f t="shared" si="75"/>
        <v>193.41773483741599</v>
      </c>
      <c r="AC158" s="4">
        <f t="shared" ca="1" si="76"/>
        <v>455.76356241668077</v>
      </c>
      <c r="AD158" s="4">
        <f t="shared" si="57"/>
        <v>437.24272236718878</v>
      </c>
      <c r="AE158" s="4">
        <f t="shared" si="58"/>
        <v>473.70540018167497</v>
      </c>
      <c r="AF158" s="4">
        <f t="shared" si="59"/>
        <v>459.06356241668078</v>
      </c>
      <c r="AG158" s="4">
        <f t="shared" si="60"/>
        <v>450.71103262058546</v>
      </c>
      <c r="AH158" s="4">
        <f t="shared" si="61"/>
        <v>459.06356241668078</v>
      </c>
      <c r="AI158" s="4">
        <f t="shared" si="62"/>
        <v>450.71103262058546</v>
      </c>
      <c r="AJ158" s="4">
        <f t="shared" si="77"/>
        <v>176.29459981832503</v>
      </c>
    </row>
    <row r="159" spans="1:36" x14ac:dyDescent="0.35">
      <c r="A159" s="35">
        <v>47</v>
      </c>
      <c r="B159" s="23">
        <v>-11.79061712478088</v>
      </c>
      <c r="C159" s="23">
        <v>8.6732971359176805</v>
      </c>
      <c r="D159" s="6">
        <f t="shared" ref="D159:D190" si="78">B159+$C$45*COS(RADIANS(A159))+$D$45*SIN(RADIANS(A159))</f>
        <v>462.54879185859994</v>
      </c>
      <c r="E159" s="6">
        <f t="shared" ref="E159:E190" si="79">C159-$C$45*SIN(RADIANS(A159))+$D$45*COS(RADIANS(A159))</f>
        <v>446.48977134091717</v>
      </c>
      <c r="F159" s="4">
        <f t="shared" si="63"/>
        <v>459.24879185859993</v>
      </c>
      <c r="G159" s="4">
        <f t="shared" si="64"/>
        <v>502.32048135871969</v>
      </c>
      <c r="H159" s="4">
        <f t="shared" si="65"/>
        <v>-203.51022865908283</v>
      </c>
      <c r="I159" s="4">
        <f t="shared" ref="I159:I190" si="80">-(D159-$C$23)*SIN(RADIANS($C$25))+(E159-$C$24)*COS(RADIANS($C$25))</f>
        <v>772.64239401757163</v>
      </c>
      <c r="J159" s="4">
        <f t="shared" ref="J159:J190" si="81">$C$26-SQRT((D159-$C$43)^2+(E159-$D$43)^2)</f>
        <v>-686.52874264930199</v>
      </c>
      <c r="K159" s="4">
        <f t="shared" si="66"/>
        <v>623.5487918586</v>
      </c>
      <c r="L159" s="4">
        <f t="shared" si="67"/>
        <v>38.856502384468854</v>
      </c>
      <c r="M159" s="4">
        <f t="shared" ref="M159:M190" si="82">IF(D159&gt;=$C$20,IF(E159&lt;$C$21,1,2),IF(D159&gt;=$C$22,3,IF(L159&gt;=45+$C$25/2,6,IF(L159&lt;-90+$C$25,5,4))))</f>
        <v>1</v>
      </c>
      <c r="N159" s="4">
        <f t="array" aca="1" ref="N159" ca="1">INDIRECT(ADDRESS(ROW(N159),COLUMN(E159)+M159))</f>
        <v>459.24879185859993</v>
      </c>
      <c r="O159" s="6">
        <f t="shared" ref="O159:O190" si="83">B159+$C$46*COS(RADIANS(A159))+$D$46*SIN(RADIANS(A159))</f>
        <v>462.54879185859994</v>
      </c>
      <c r="P159" s="6">
        <f t="shared" ref="P159:P190" si="84">C159-$C$46*SIN(RADIANS(A159))+$D$46*COS(RADIANS(A159))</f>
        <v>446.48977134091717</v>
      </c>
      <c r="Q159" s="4">
        <f t="shared" si="68"/>
        <v>459.24879185859993</v>
      </c>
      <c r="R159" s="4">
        <f t="shared" si="69"/>
        <v>502.32048135871969</v>
      </c>
      <c r="S159" s="4">
        <f t="shared" si="70"/>
        <v>-203.51022865908283</v>
      </c>
      <c r="T159" s="4">
        <f t="shared" si="71"/>
        <v>772.64239401757163</v>
      </c>
      <c r="U159" s="4">
        <f t="shared" ref="U159:U190" si="85">$C$26-SQRT((O159-$C$43)^2+(P159-$D$43)^2)</f>
        <v>-686.52874264930199</v>
      </c>
      <c r="V159" s="4">
        <f t="shared" si="72"/>
        <v>623.5487918586</v>
      </c>
      <c r="W159" s="4">
        <f t="shared" si="73"/>
        <v>38.856502384468854</v>
      </c>
      <c r="X159" s="4">
        <f t="shared" si="74"/>
        <v>1</v>
      </c>
      <c r="Y159" s="4">
        <f t="array" aca="1" ref="Y159" ca="1">INDIRECT(ADDRESS(ROW(Y159),COLUMN(P159)+X159))</f>
        <v>459.24879185859993</v>
      </c>
      <c r="Z159" s="4">
        <f t="shared" ref="Z159:Z190" si="86">($C$20-D159)*COS(-RADIANS(A159))+($C$21-E159)*SIN(-RADIANS(A159))</f>
        <v>-462.04488195543286</v>
      </c>
      <c r="AA159" s="4">
        <f t="shared" ref="AA159:AA190" si="87">-($C$20-D159)*SIN(-RADIANS(A159))+($C$21-E159)*COS(-RADIANS(A159))</f>
        <v>-197.07966168848043</v>
      </c>
      <c r="AB159" s="4">
        <f t="shared" si="75"/>
        <v>197.07966168848043</v>
      </c>
      <c r="AC159" s="4">
        <f t="shared" ca="1" si="76"/>
        <v>459.24879185859993</v>
      </c>
      <c r="AD159" s="4">
        <f t="shared" ref="AD159:AD190" si="88">B159+$C$49*COS(RADIANS(A159))+$D$49*SIN(RADIANS(A159))</f>
        <v>440.92944384461873</v>
      </c>
      <c r="AE159" s="4">
        <f t="shared" ref="AE159:AE190" si="89">C159-$C$49*SIN(RADIANS(A159))+$D$49*COS(RADIANS(A159))</f>
        <v>469.67368368224487</v>
      </c>
      <c r="AF159" s="4">
        <f t="shared" ref="AF159:AF190" si="90">B159+$C$48*COS(RADIANS(A159))+$D$48*SIN(RADIANS(A159))</f>
        <v>462.54879185859994</v>
      </c>
      <c r="AG159" s="4">
        <f t="shared" ref="AG159:AG190" si="91">C159-$C$48*SIN(RADIANS(A159))+$D$48*COS(RADIANS(A159))</f>
        <v>446.48977134091717</v>
      </c>
      <c r="AH159" s="4">
        <f t="shared" ref="AH159:AH190" si="92">B159+$C$47*COS(RADIANS(A159))+$D$47*SIN(RADIANS(A159))</f>
        <v>462.54879185859994</v>
      </c>
      <c r="AI159" s="4">
        <f t="shared" ref="AI159:AI190" si="93">C159-$C$47*SIN(RADIANS(A159))+$D$47*COS(RADIANS(A159))</f>
        <v>446.48977134091717</v>
      </c>
      <c r="AJ159" s="4">
        <f t="shared" si="77"/>
        <v>180.32631631775513</v>
      </c>
    </row>
    <row r="160" spans="1:36" x14ac:dyDescent="0.35">
      <c r="A160" s="35">
        <v>47.5</v>
      </c>
      <c r="B160" s="23">
        <v>-12.145953583413871</v>
      </c>
      <c r="C160" s="23">
        <v>8.5749945922514748</v>
      </c>
      <c r="D160" s="6">
        <f t="shared" si="78"/>
        <v>465.99601501265289</v>
      </c>
      <c r="E160" s="6">
        <f t="shared" si="79"/>
        <v>442.23545839668679</v>
      </c>
      <c r="F160" s="4">
        <f t="shared" si="63"/>
        <v>462.69601501265288</v>
      </c>
      <c r="G160" s="4">
        <f t="shared" si="64"/>
        <v>507.20184054893173</v>
      </c>
      <c r="H160" s="4">
        <f t="shared" si="65"/>
        <v>-207.76454160331321</v>
      </c>
      <c r="I160" s="4">
        <f t="shared" si="80"/>
        <v>771.59923355860474</v>
      </c>
      <c r="J160" s="4">
        <f t="shared" si="81"/>
        <v>-686.56447911839803</v>
      </c>
      <c r="K160" s="4">
        <f t="shared" si="66"/>
        <v>626.99601501265283</v>
      </c>
      <c r="L160" s="4">
        <f t="shared" si="67"/>
        <v>38.430562549989283</v>
      </c>
      <c r="M160" s="4">
        <f t="shared" si="82"/>
        <v>1</v>
      </c>
      <c r="N160" s="4">
        <f t="array" aca="1" ref="N160" ca="1">INDIRECT(ADDRESS(ROW(N160),COLUMN(E160)+M160))</f>
        <v>462.69601501265288</v>
      </c>
      <c r="O160" s="6">
        <f t="shared" si="83"/>
        <v>465.99601501265289</v>
      </c>
      <c r="P160" s="6">
        <f t="shared" si="84"/>
        <v>442.23545839668679</v>
      </c>
      <c r="Q160" s="4">
        <f t="shared" si="68"/>
        <v>462.69601501265288</v>
      </c>
      <c r="R160" s="4">
        <f t="shared" si="69"/>
        <v>507.20184054893173</v>
      </c>
      <c r="S160" s="4">
        <f t="shared" si="70"/>
        <v>-207.76454160331321</v>
      </c>
      <c r="T160" s="4">
        <f t="shared" si="71"/>
        <v>771.59923355860474</v>
      </c>
      <c r="U160" s="4">
        <f t="shared" si="85"/>
        <v>-686.56447911839803</v>
      </c>
      <c r="V160" s="4">
        <f t="shared" si="72"/>
        <v>626.99601501265283</v>
      </c>
      <c r="W160" s="4">
        <f t="shared" si="73"/>
        <v>38.430562549989283</v>
      </c>
      <c r="X160" s="4">
        <f t="shared" si="74"/>
        <v>1</v>
      </c>
      <c r="Y160" s="4">
        <f t="array" aca="1" ref="Y160" ca="1">INDIRECT(ADDRESS(ROW(Y160),COLUMN(P160)+X160))</f>
        <v>462.69601501265288</v>
      </c>
      <c r="Z160" s="4">
        <f t="shared" si="86"/>
        <v>-465.77298476220381</v>
      </c>
      <c r="AA160" s="4">
        <f t="shared" si="87"/>
        <v>-200.77159590423108</v>
      </c>
      <c r="AB160" s="4">
        <f t="shared" si="75"/>
        <v>200.77159590423108</v>
      </c>
      <c r="AC160" s="4">
        <f t="shared" ca="1" si="76"/>
        <v>462.69601501265288</v>
      </c>
      <c r="AD160" s="4">
        <f t="shared" si="88"/>
        <v>444.57980543123648</v>
      </c>
      <c r="AE160" s="4">
        <f t="shared" si="89"/>
        <v>465.60714997356769</v>
      </c>
      <c r="AF160" s="4">
        <f t="shared" si="90"/>
        <v>465.99601501265289</v>
      </c>
      <c r="AG160" s="4">
        <f t="shared" si="91"/>
        <v>442.23545839668679</v>
      </c>
      <c r="AH160" s="4">
        <f t="shared" si="92"/>
        <v>465.99601501265289</v>
      </c>
      <c r="AI160" s="4">
        <f t="shared" si="93"/>
        <v>442.23545839668679</v>
      </c>
      <c r="AJ160" s="4">
        <f t="shared" si="77"/>
        <v>184.39285002643231</v>
      </c>
    </row>
    <row r="161" spans="1:36" x14ac:dyDescent="0.35">
      <c r="A161" s="35">
        <v>48</v>
      </c>
      <c r="B161" s="23">
        <v>-12.503160312367511</v>
      </c>
      <c r="C161" s="23">
        <v>8.4770624512877415</v>
      </c>
      <c r="D161" s="6">
        <f t="shared" si="78"/>
        <v>469.40495553427468</v>
      </c>
      <c r="E161" s="6">
        <f t="shared" si="79"/>
        <v>437.94849093185536</v>
      </c>
      <c r="F161" s="4">
        <f t="shared" si="63"/>
        <v>466.10495553427467</v>
      </c>
      <c r="G161" s="4">
        <f t="shared" si="64"/>
        <v>512.07389317527759</v>
      </c>
      <c r="H161" s="4">
        <f t="shared" si="65"/>
        <v>-212.05150906814464</v>
      </c>
      <c r="I161" s="4">
        <f t="shared" si="80"/>
        <v>770.50645068379549</v>
      </c>
      <c r="J161" s="4">
        <f t="shared" si="81"/>
        <v>-686.59064523263658</v>
      </c>
      <c r="K161" s="4">
        <f t="shared" si="66"/>
        <v>630.40495553427468</v>
      </c>
      <c r="L161" s="4">
        <f t="shared" si="67"/>
        <v>38.004519650824314</v>
      </c>
      <c r="M161" s="4">
        <f t="shared" si="82"/>
        <v>1</v>
      </c>
      <c r="N161" s="4">
        <f t="array" aca="1" ref="N161" ca="1">INDIRECT(ADDRESS(ROW(N161),COLUMN(E161)+M161))</f>
        <v>466.10495553427467</v>
      </c>
      <c r="O161" s="6">
        <f t="shared" si="83"/>
        <v>469.40495553427468</v>
      </c>
      <c r="P161" s="6">
        <f t="shared" si="84"/>
        <v>437.94849093185536</v>
      </c>
      <c r="Q161" s="4">
        <f t="shared" si="68"/>
        <v>466.10495553427467</v>
      </c>
      <c r="R161" s="4">
        <f t="shared" si="69"/>
        <v>512.07389317527759</v>
      </c>
      <c r="S161" s="4">
        <f t="shared" si="70"/>
        <v>-212.05150906814464</v>
      </c>
      <c r="T161" s="4">
        <f t="shared" si="71"/>
        <v>770.50645068379549</v>
      </c>
      <c r="U161" s="4">
        <f t="shared" si="85"/>
        <v>-686.59064523263658</v>
      </c>
      <c r="V161" s="4">
        <f t="shared" si="72"/>
        <v>630.40495553427468</v>
      </c>
      <c r="W161" s="4">
        <f t="shared" si="73"/>
        <v>38.004519650824314</v>
      </c>
      <c r="X161" s="4">
        <f t="shared" si="74"/>
        <v>1</v>
      </c>
      <c r="Y161" s="4">
        <f t="array" aca="1" ref="Y161" ca="1">INDIRECT(ADDRESS(ROW(Y161),COLUMN(P161)+X161))</f>
        <v>466.10495553427467</v>
      </c>
      <c r="Z161" s="4">
        <f t="shared" si="86"/>
        <v>-469.47007322218229</v>
      </c>
      <c r="AA161" s="4">
        <f t="shared" si="87"/>
        <v>-204.49333099258862</v>
      </c>
      <c r="AB161" s="4">
        <f t="shared" si="75"/>
        <v>204.49333099258862</v>
      </c>
      <c r="AC161" s="4">
        <f t="shared" ca="1" si="76"/>
        <v>466.10495553427467</v>
      </c>
      <c r="AD161" s="4">
        <f t="shared" si="88"/>
        <v>448.19351531269888</v>
      </c>
      <c r="AE161" s="4">
        <f t="shared" si="89"/>
        <v>461.50618189948875</v>
      </c>
      <c r="AF161" s="4">
        <f t="shared" si="90"/>
        <v>469.40495553427468</v>
      </c>
      <c r="AG161" s="4">
        <f t="shared" si="91"/>
        <v>437.94849093185536</v>
      </c>
      <c r="AH161" s="4">
        <f t="shared" si="92"/>
        <v>469.40495553427468</v>
      </c>
      <c r="AI161" s="4">
        <f t="shared" si="93"/>
        <v>437.94849093185536</v>
      </c>
      <c r="AJ161" s="4">
        <f t="shared" si="77"/>
        <v>188.49381810051125</v>
      </c>
    </row>
    <row r="162" spans="1:36" x14ac:dyDescent="0.35">
      <c r="A162" s="35">
        <v>48.5</v>
      </c>
      <c r="B162" s="23">
        <v>-12.86222439273476</v>
      </c>
      <c r="C162" s="23">
        <v>8.379579267374984</v>
      </c>
      <c r="D162" s="6">
        <f t="shared" si="78"/>
        <v>472.77533953567797</v>
      </c>
      <c r="E162" s="6">
        <f t="shared" si="79"/>
        <v>433.6292665120298</v>
      </c>
      <c r="F162" s="4">
        <f t="shared" si="63"/>
        <v>469.47533953567796</v>
      </c>
      <c r="G162" s="4">
        <f t="shared" si="64"/>
        <v>516.93654227793024</v>
      </c>
      <c r="H162" s="4">
        <f t="shared" si="65"/>
        <v>-216.3707334879702</v>
      </c>
      <c r="I162" s="4">
        <f t="shared" si="80"/>
        <v>769.36417389439214</v>
      </c>
      <c r="J162" s="4">
        <f t="shared" si="81"/>
        <v>-686.60730603649176</v>
      </c>
      <c r="K162" s="4">
        <f t="shared" si="66"/>
        <v>633.77533953567797</v>
      </c>
      <c r="L162" s="4">
        <f t="shared" si="67"/>
        <v>37.578371068523197</v>
      </c>
      <c r="M162" s="4">
        <f t="shared" si="82"/>
        <v>1</v>
      </c>
      <c r="N162" s="4">
        <f t="array" aca="1" ref="N162" ca="1">INDIRECT(ADDRESS(ROW(N162),COLUMN(E162)+M162))</f>
        <v>469.47533953567796</v>
      </c>
      <c r="O162" s="6">
        <f t="shared" si="83"/>
        <v>472.77533953567797</v>
      </c>
      <c r="P162" s="6">
        <f t="shared" si="84"/>
        <v>433.6292665120298</v>
      </c>
      <c r="Q162" s="4">
        <f t="shared" si="68"/>
        <v>469.47533953567796</v>
      </c>
      <c r="R162" s="4">
        <f t="shared" si="69"/>
        <v>516.93654227793024</v>
      </c>
      <c r="S162" s="4">
        <f t="shared" si="70"/>
        <v>-216.3707334879702</v>
      </c>
      <c r="T162" s="4">
        <f t="shared" si="71"/>
        <v>769.36417389439214</v>
      </c>
      <c r="U162" s="4">
        <f t="shared" si="85"/>
        <v>-686.60730603649176</v>
      </c>
      <c r="V162" s="4">
        <f t="shared" si="72"/>
        <v>633.77533953567797</v>
      </c>
      <c r="W162" s="4">
        <f t="shared" si="73"/>
        <v>37.578371068523197</v>
      </c>
      <c r="X162" s="4">
        <f t="shared" si="74"/>
        <v>1</v>
      </c>
      <c r="Y162" s="4">
        <f t="array" aca="1" ref="Y162" ca="1">INDIRECT(ADDRESS(ROW(Y162),COLUMN(P162)+X162))</f>
        <v>469.47533953567796</v>
      </c>
      <c r="Z162" s="4">
        <f t="shared" si="86"/>
        <v>-473.1358707763585</v>
      </c>
      <c r="AA162" s="4">
        <f t="shared" si="87"/>
        <v>-208.24465545833189</v>
      </c>
      <c r="AB162" s="4">
        <f t="shared" si="75"/>
        <v>208.24465545833189</v>
      </c>
      <c r="AC162" s="4">
        <f t="shared" ca="1" si="76"/>
        <v>469.47533953567796</v>
      </c>
      <c r="AD162" s="4">
        <f t="shared" si="88"/>
        <v>451.77028400723913</v>
      </c>
      <c r="AE162" s="4">
        <f t="shared" si="89"/>
        <v>457.37116286104117</v>
      </c>
      <c r="AF162" s="4">
        <f t="shared" si="90"/>
        <v>472.77533953567797</v>
      </c>
      <c r="AG162" s="4">
        <f t="shared" si="91"/>
        <v>433.6292665120298</v>
      </c>
      <c r="AH162" s="4">
        <f t="shared" si="92"/>
        <v>472.77533953567797</v>
      </c>
      <c r="AI162" s="4">
        <f t="shared" si="93"/>
        <v>433.6292665120298</v>
      </c>
      <c r="AJ162" s="4">
        <f t="shared" si="77"/>
        <v>192.62883713895883</v>
      </c>
    </row>
    <row r="163" spans="1:36" x14ac:dyDescent="0.35">
      <c r="A163" s="35">
        <v>49</v>
      </c>
      <c r="B163" s="23">
        <v>-13.223133192357864</v>
      </c>
      <c r="C163" s="23">
        <v>8.282621575610035</v>
      </c>
      <c r="D163" s="6">
        <f t="shared" si="78"/>
        <v>476.10689563711014</v>
      </c>
      <c r="E163" s="6">
        <f t="shared" si="79"/>
        <v>429.27818317424737</v>
      </c>
      <c r="F163" s="4">
        <f t="shared" si="63"/>
        <v>472.80689563711013</v>
      </c>
      <c r="G163" s="4">
        <f t="shared" si="64"/>
        <v>521.78969037808929</v>
      </c>
      <c r="H163" s="4">
        <f t="shared" si="65"/>
        <v>-220.72181682575263</v>
      </c>
      <c r="I163" s="4">
        <f t="shared" si="80"/>
        <v>768.17253366491252</v>
      </c>
      <c r="J163" s="4">
        <f t="shared" si="81"/>
        <v>-686.61452444382996</v>
      </c>
      <c r="K163" s="4">
        <f t="shared" si="66"/>
        <v>637.10689563711014</v>
      </c>
      <c r="L163" s="4">
        <f t="shared" si="67"/>
        <v>37.152114195759154</v>
      </c>
      <c r="M163" s="4">
        <f t="shared" si="82"/>
        <v>1</v>
      </c>
      <c r="N163" s="4">
        <f t="array" aca="1" ref="N163" ca="1">INDIRECT(ADDRESS(ROW(N163),COLUMN(E163)+M163))</f>
        <v>472.80689563711013</v>
      </c>
      <c r="O163" s="6">
        <f t="shared" si="83"/>
        <v>476.10689563711014</v>
      </c>
      <c r="P163" s="6">
        <f t="shared" si="84"/>
        <v>429.27818317424737</v>
      </c>
      <c r="Q163" s="4">
        <f t="shared" si="68"/>
        <v>472.80689563711013</v>
      </c>
      <c r="R163" s="4">
        <f t="shared" si="69"/>
        <v>521.78969037808929</v>
      </c>
      <c r="S163" s="4">
        <f t="shared" si="70"/>
        <v>-220.72181682575263</v>
      </c>
      <c r="T163" s="4">
        <f t="shared" si="71"/>
        <v>768.17253366491252</v>
      </c>
      <c r="U163" s="4">
        <f t="shared" si="85"/>
        <v>-686.61452444382996</v>
      </c>
      <c r="V163" s="4">
        <f t="shared" si="72"/>
        <v>637.10689563711014</v>
      </c>
      <c r="W163" s="4">
        <f t="shared" si="73"/>
        <v>37.152114195759154</v>
      </c>
      <c r="X163" s="4">
        <f t="shared" si="74"/>
        <v>1</v>
      </c>
      <c r="Y163" s="4">
        <f t="array" aca="1" ref="Y163" ca="1">INDIRECT(ADDRESS(ROW(Y163),COLUMN(P163)+X163))</f>
        <v>472.80689563711013</v>
      </c>
      <c r="Z163" s="4">
        <f t="shared" si="86"/>
        <v>-476.77010257426991</v>
      </c>
      <c r="AA163" s="4">
        <f t="shared" si="87"/>
        <v>-212.02535290899147</v>
      </c>
      <c r="AB163" s="4">
        <f t="shared" si="75"/>
        <v>212.02535290899147</v>
      </c>
      <c r="AC163" s="4">
        <f t="shared" ca="1" si="76"/>
        <v>472.80689563711013</v>
      </c>
      <c r="AD163" s="4">
        <f t="shared" si="88"/>
        <v>455.30982441811102</v>
      </c>
      <c r="AE163" s="4">
        <f t="shared" si="89"/>
        <v>453.2024768673092</v>
      </c>
      <c r="AF163" s="4">
        <f t="shared" si="90"/>
        <v>476.10689563711014</v>
      </c>
      <c r="AG163" s="4">
        <f t="shared" si="91"/>
        <v>429.27818317424737</v>
      </c>
      <c r="AH163" s="4">
        <f t="shared" si="92"/>
        <v>476.10689563711014</v>
      </c>
      <c r="AI163" s="4">
        <f t="shared" si="93"/>
        <v>429.27818317424737</v>
      </c>
      <c r="AJ163" s="4">
        <f t="shared" si="77"/>
        <v>196.7975231326908</v>
      </c>
    </row>
    <row r="164" spans="1:36" x14ac:dyDescent="0.35">
      <c r="A164" s="35">
        <v>49.5</v>
      </c>
      <c r="B164" s="23">
        <v>-13.585874339209994</v>
      </c>
      <c r="C164" s="23">
        <v>8.1862639631638139</v>
      </c>
      <c r="D164" s="6">
        <f t="shared" si="78"/>
        <v>479.39935501509956</v>
      </c>
      <c r="E164" s="6">
        <f t="shared" si="79"/>
        <v>424.89563947381731</v>
      </c>
      <c r="F164" s="4">
        <f t="shared" si="63"/>
        <v>476.09935501509955</v>
      </c>
      <c r="G164" s="4">
        <f t="shared" si="64"/>
        <v>526.63323952604378</v>
      </c>
      <c r="H164" s="4">
        <f t="shared" si="65"/>
        <v>-225.10436052618269</v>
      </c>
      <c r="I164" s="4">
        <f t="shared" si="80"/>
        <v>766.93166251003981</v>
      </c>
      <c r="J164" s="4">
        <f t="shared" si="81"/>
        <v>-686.61236132579552</v>
      </c>
      <c r="K164" s="4">
        <f t="shared" si="66"/>
        <v>640.39935501509956</v>
      </c>
      <c r="L164" s="4">
        <f t="shared" si="67"/>
        <v>36.725746433495146</v>
      </c>
      <c r="M164" s="4">
        <f t="shared" si="82"/>
        <v>1</v>
      </c>
      <c r="N164" s="4">
        <f t="array" aca="1" ref="N164" ca="1">INDIRECT(ADDRESS(ROW(N164),COLUMN(E164)+M164))</f>
        <v>476.09935501509955</v>
      </c>
      <c r="O164" s="6">
        <f t="shared" si="83"/>
        <v>479.39935501509956</v>
      </c>
      <c r="P164" s="6">
        <f t="shared" si="84"/>
        <v>424.89563947381731</v>
      </c>
      <c r="Q164" s="4">
        <f t="shared" si="68"/>
        <v>476.09935501509955</v>
      </c>
      <c r="R164" s="4">
        <f t="shared" si="69"/>
        <v>526.63323952604378</v>
      </c>
      <c r="S164" s="4">
        <f t="shared" si="70"/>
        <v>-225.10436052618269</v>
      </c>
      <c r="T164" s="4">
        <f t="shared" si="71"/>
        <v>766.93166251003981</v>
      </c>
      <c r="U164" s="4">
        <f t="shared" si="85"/>
        <v>-686.61236132579552</v>
      </c>
      <c r="V164" s="4">
        <f t="shared" si="72"/>
        <v>640.39935501509956</v>
      </c>
      <c r="W164" s="4">
        <f t="shared" si="73"/>
        <v>36.725746433495146</v>
      </c>
      <c r="X164" s="4">
        <f t="shared" si="74"/>
        <v>1</v>
      </c>
      <c r="Y164" s="4">
        <f t="array" aca="1" ref="Y164" ca="1">INDIRECT(ADDRESS(ROW(Y164),COLUMN(P164)+X164))</f>
        <v>476.09935501509955</v>
      </c>
      <c r="Z164" s="4">
        <f t="shared" si="86"/>
        <v>-480.37249555250509</v>
      </c>
      <c r="AA164" s="4">
        <f t="shared" si="87"/>
        <v>-215.83520215746532</v>
      </c>
      <c r="AB164" s="4">
        <f t="shared" si="75"/>
        <v>215.83520215746532</v>
      </c>
      <c r="AC164" s="4">
        <f t="shared" ca="1" si="76"/>
        <v>476.09935501509955</v>
      </c>
      <c r="AD164" s="4">
        <f t="shared" si="88"/>
        <v>458.81185188303277</v>
      </c>
      <c r="AE164" s="4">
        <f t="shared" si="89"/>
        <v>449.00050858333827</v>
      </c>
      <c r="AF164" s="4">
        <f t="shared" si="90"/>
        <v>479.39935501509956</v>
      </c>
      <c r="AG164" s="4">
        <f t="shared" si="91"/>
        <v>424.89563947381731</v>
      </c>
      <c r="AH164" s="4">
        <f t="shared" si="92"/>
        <v>479.39935501509956</v>
      </c>
      <c r="AI164" s="4">
        <f t="shared" si="93"/>
        <v>424.89563947381731</v>
      </c>
      <c r="AJ164" s="4">
        <f t="shared" si="77"/>
        <v>200.99949141666173</v>
      </c>
    </row>
    <row r="165" spans="1:36" x14ac:dyDescent="0.35">
      <c r="A165" s="35">
        <v>50</v>
      </c>
      <c r="B165" s="23">
        <v>-13.95043569738673</v>
      </c>
      <c r="C165" s="23">
        <v>8.0905791379496428</v>
      </c>
      <c r="D165" s="6">
        <f t="shared" si="78"/>
        <v>482.65245144787917</v>
      </c>
      <c r="E165" s="6">
        <f t="shared" si="79"/>
        <v>420.4820345283182</v>
      </c>
      <c r="F165" s="4">
        <f t="shared" si="63"/>
        <v>479.35245144787916</v>
      </c>
      <c r="G165" s="4">
        <f t="shared" si="64"/>
        <v>531.46709134559921</v>
      </c>
      <c r="H165" s="4">
        <f t="shared" si="65"/>
        <v>-229.5179654716818</v>
      </c>
      <c r="I165" s="4">
        <f t="shared" si="80"/>
        <v>765.64169504752397</v>
      </c>
      <c r="J165" s="4">
        <f t="shared" si="81"/>
        <v>-686.60087559473459</v>
      </c>
      <c r="K165" s="4">
        <f t="shared" si="66"/>
        <v>643.65245144787923</v>
      </c>
      <c r="L165" s="4">
        <f t="shared" si="67"/>
        <v>36.299265188385178</v>
      </c>
      <c r="M165" s="4">
        <f t="shared" si="82"/>
        <v>1</v>
      </c>
      <c r="N165" s="4">
        <f t="array" aca="1" ref="N165" ca="1">INDIRECT(ADDRESS(ROW(N165),COLUMN(E165)+M165))</f>
        <v>479.35245144787916</v>
      </c>
      <c r="O165" s="6">
        <f t="shared" si="83"/>
        <v>482.65245144787917</v>
      </c>
      <c r="P165" s="6">
        <f t="shared" si="84"/>
        <v>420.4820345283182</v>
      </c>
      <c r="Q165" s="4">
        <f t="shared" si="68"/>
        <v>479.35245144787916</v>
      </c>
      <c r="R165" s="4">
        <f t="shared" si="69"/>
        <v>531.46709134559921</v>
      </c>
      <c r="S165" s="4">
        <f t="shared" si="70"/>
        <v>-229.5179654716818</v>
      </c>
      <c r="T165" s="4">
        <f t="shared" si="71"/>
        <v>765.64169504752397</v>
      </c>
      <c r="U165" s="4">
        <f t="shared" si="85"/>
        <v>-686.60087559473459</v>
      </c>
      <c r="V165" s="4">
        <f t="shared" si="72"/>
        <v>643.65245144787923</v>
      </c>
      <c r="W165" s="4">
        <f t="shared" si="73"/>
        <v>36.299265188385178</v>
      </c>
      <c r="X165" s="4">
        <f t="shared" si="74"/>
        <v>1</v>
      </c>
      <c r="Y165" s="4">
        <f t="array" aca="1" ref="Y165" ca="1">INDIRECT(ADDRESS(ROW(Y165),COLUMN(P165)+X165))</f>
        <v>479.35245144787916</v>
      </c>
      <c r="Z165" s="4">
        <f t="shared" si="86"/>
        <v>-483.94277850912044</v>
      </c>
      <c r="AA165" s="4">
        <f t="shared" si="87"/>
        <v>-219.67397732144752</v>
      </c>
      <c r="AB165" s="4">
        <f t="shared" si="75"/>
        <v>219.67397732144752</v>
      </c>
      <c r="AC165" s="4">
        <f t="shared" ca="1" si="76"/>
        <v>479.35245144787916</v>
      </c>
      <c r="AD165" s="4">
        <f t="shared" si="88"/>
        <v>462.27608422081585</v>
      </c>
      <c r="AE165" s="4">
        <f t="shared" si="89"/>
        <v>444.76564337518977</v>
      </c>
      <c r="AF165" s="4">
        <f t="shared" si="90"/>
        <v>482.65245144787917</v>
      </c>
      <c r="AG165" s="4">
        <f t="shared" si="91"/>
        <v>420.4820345283182</v>
      </c>
      <c r="AH165" s="4">
        <f t="shared" si="92"/>
        <v>482.65245144787917</v>
      </c>
      <c r="AI165" s="4">
        <f t="shared" si="93"/>
        <v>420.4820345283182</v>
      </c>
      <c r="AJ165" s="4">
        <f t="shared" si="77"/>
        <v>205.23435662481023</v>
      </c>
    </row>
    <row r="166" spans="1:36" x14ac:dyDescent="0.35">
      <c r="A166" s="35">
        <v>50.5</v>
      </c>
      <c r="B166" s="23">
        <v>-14.316805345535862</v>
      </c>
      <c r="C166" s="23">
        <v>7.9956379947290825</v>
      </c>
      <c r="D166" s="6">
        <f t="shared" si="78"/>
        <v>485.86592135815403</v>
      </c>
      <c r="E166" s="6">
        <f t="shared" si="79"/>
        <v>416.03776805884627</v>
      </c>
      <c r="F166" s="4">
        <f t="shared" si="63"/>
        <v>482.56592135815401</v>
      </c>
      <c r="G166" s="4">
        <f t="shared" si="64"/>
        <v>536.29114707510348</v>
      </c>
      <c r="H166" s="4">
        <f t="shared" si="65"/>
        <v>-233.96223194115373</v>
      </c>
      <c r="I166" s="4">
        <f t="shared" si="80"/>
        <v>764.30276805727021</v>
      </c>
      <c r="J166" s="4">
        <f t="shared" si="81"/>
        <v>-686.58012428429129</v>
      </c>
      <c r="K166" s="4">
        <f t="shared" si="66"/>
        <v>646.86592135815408</v>
      </c>
      <c r="L166" s="4">
        <f t="shared" si="67"/>
        <v>35.872667870391766</v>
      </c>
      <c r="M166" s="4">
        <f t="shared" si="82"/>
        <v>1</v>
      </c>
      <c r="N166" s="4">
        <f t="array" aca="1" ref="N166" ca="1">INDIRECT(ADDRESS(ROW(N166),COLUMN(E166)+M166))</f>
        <v>482.56592135815401</v>
      </c>
      <c r="O166" s="6">
        <f t="shared" si="83"/>
        <v>485.86592135815403</v>
      </c>
      <c r="P166" s="6">
        <f t="shared" si="84"/>
        <v>416.03776805884627</v>
      </c>
      <c r="Q166" s="4">
        <f t="shared" si="68"/>
        <v>482.56592135815401</v>
      </c>
      <c r="R166" s="4">
        <f t="shared" si="69"/>
        <v>536.29114707510348</v>
      </c>
      <c r="S166" s="4">
        <f t="shared" si="70"/>
        <v>-233.96223194115373</v>
      </c>
      <c r="T166" s="4">
        <f t="shared" si="71"/>
        <v>764.30276805727021</v>
      </c>
      <c r="U166" s="4">
        <f t="shared" si="85"/>
        <v>-686.58012428429129</v>
      </c>
      <c r="V166" s="4">
        <f t="shared" si="72"/>
        <v>646.86592135815408</v>
      </c>
      <c r="W166" s="4">
        <f t="shared" si="73"/>
        <v>35.872667870391766</v>
      </c>
      <c r="X166" s="4">
        <f t="shared" si="74"/>
        <v>1</v>
      </c>
      <c r="Y166" s="4">
        <f t="array" aca="1" ref="Y166" ca="1">INDIRECT(ADDRESS(ROW(Y166),COLUMN(P166)+X166))</f>
        <v>482.56592135815401</v>
      </c>
      <c r="Z166" s="4">
        <f t="shared" si="86"/>
        <v>-487.48068217424782</v>
      </c>
      <c r="AA166" s="4">
        <f t="shared" si="87"/>
        <v>-223.54144791975435</v>
      </c>
      <c r="AB166" s="4">
        <f t="shared" si="75"/>
        <v>223.54144791975435</v>
      </c>
      <c r="AC166" s="4">
        <f t="shared" ca="1" si="76"/>
        <v>482.56592135815401</v>
      </c>
      <c r="AD166" s="4">
        <f t="shared" si="88"/>
        <v>465.70224177534891</v>
      </c>
      <c r="AE166" s="4">
        <f t="shared" si="89"/>
        <v>440.49826735223695</v>
      </c>
      <c r="AF166" s="4">
        <f t="shared" si="90"/>
        <v>485.86592135815403</v>
      </c>
      <c r="AG166" s="4">
        <f t="shared" si="91"/>
        <v>416.03776805884627</v>
      </c>
      <c r="AH166" s="4">
        <f t="shared" si="92"/>
        <v>485.86592135815403</v>
      </c>
      <c r="AI166" s="4">
        <f t="shared" si="93"/>
        <v>416.03776805884627</v>
      </c>
      <c r="AJ166" s="4">
        <f t="shared" si="77"/>
        <v>209.50173264776305</v>
      </c>
    </row>
    <row r="167" spans="1:36" x14ac:dyDescent="0.35">
      <c r="A167" s="35">
        <v>51</v>
      </c>
      <c r="B167" s="23">
        <v>-14.68497155756674</v>
      </c>
      <c r="C167" s="23">
        <v>7.90150967874985</v>
      </c>
      <c r="D167" s="6">
        <f t="shared" si="78"/>
        <v>489.03950385337248</v>
      </c>
      <c r="E167" s="6">
        <f t="shared" si="79"/>
        <v>411.56324042861195</v>
      </c>
      <c r="F167" s="4">
        <f t="shared" si="63"/>
        <v>485.73950385337247</v>
      </c>
      <c r="G167" s="4">
        <f t="shared" si="64"/>
        <v>541.10530760529821</v>
      </c>
      <c r="H167" s="4">
        <f t="shared" si="65"/>
        <v>-238.43675957138805</v>
      </c>
      <c r="I167" s="4">
        <f t="shared" si="80"/>
        <v>762.91502053679142</v>
      </c>
      <c r="J167" s="4">
        <f t="shared" si="81"/>
        <v>-686.55016262581353</v>
      </c>
      <c r="K167" s="4">
        <f t="shared" si="66"/>
        <v>650.03950385337248</v>
      </c>
      <c r="L167" s="4">
        <f t="shared" si="67"/>
        <v>35.44595189060211</v>
      </c>
      <c r="M167" s="4">
        <f t="shared" si="82"/>
        <v>1</v>
      </c>
      <c r="N167" s="4">
        <f t="array" aca="1" ref="N167" ca="1">INDIRECT(ADDRESS(ROW(N167),COLUMN(E167)+M167))</f>
        <v>485.73950385337247</v>
      </c>
      <c r="O167" s="6">
        <f t="shared" si="83"/>
        <v>489.03950385337248</v>
      </c>
      <c r="P167" s="6">
        <f t="shared" si="84"/>
        <v>411.56324042861195</v>
      </c>
      <c r="Q167" s="4">
        <f t="shared" si="68"/>
        <v>485.73950385337247</v>
      </c>
      <c r="R167" s="4">
        <f t="shared" si="69"/>
        <v>541.10530760529821</v>
      </c>
      <c r="S167" s="4">
        <f t="shared" si="70"/>
        <v>-238.43675957138805</v>
      </c>
      <c r="T167" s="4">
        <f t="shared" si="71"/>
        <v>762.91502053679142</v>
      </c>
      <c r="U167" s="4">
        <f t="shared" si="85"/>
        <v>-686.55016262581353</v>
      </c>
      <c r="V167" s="4">
        <f t="shared" si="72"/>
        <v>650.03950385337248</v>
      </c>
      <c r="W167" s="4">
        <f t="shared" si="73"/>
        <v>35.44595189060211</v>
      </c>
      <c r="X167" s="4">
        <f t="shared" si="74"/>
        <v>1</v>
      </c>
      <c r="Y167" s="4">
        <f t="array" aca="1" ref="Y167" ca="1">INDIRECT(ADDRESS(ROW(Y167),COLUMN(P167)+X167))</f>
        <v>485.73950385337247</v>
      </c>
      <c r="Z167" s="4">
        <f t="shared" si="86"/>
        <v>-490.98593927714938</v>
      </c>
      <c r="AA167" s="4">
        <f t="shared" si="87"/>
        <v>-227.43737896563917</v>
      </c>
      <c r="AB167" s="4">
        <f t="shared" si="75"/>
        <v>227.43737896563917</v>
      </c>
      <c r="AC167" s="4">
        <f t="shared" ca="1" si="76"/>
        <v>485.73950385337247</v>
      </c>
      <c r="AD167" s="4">
        <f t="shared" si="88"/>
        <v>469.09004745709262</v>
      </c>
      <c r="AE167" s="4">
        <f t="shared" si="89"/>
        <v>436.19876740679791</v>
      </c>
      <c r="AF167" s="4">
        <f t="shared" si="90"/>
        <v>489.03950385337248</v>
      </c>
      <c r="AG167" s="4">
        <f t="shared" si="91"/>
        <v>411.56324042861195</v>
      </c>
      <c r="AH167" s="4">
        <f t="shared" si="92"/>
        <v>489.03950385337248</v>
      </c>
      <c r="AI167" s="4">
        <f t="shared" si="93"/>
        <v>411.56324042861195</v>
      </c>
      <c r="AJ167" s="4">
        <f t="shared" si="77"/>
        <v>213.80123259320209</v>
      </c>
    </row>
    <row r="168" spans="1:36" x14ac:dyDescent="0.35">
      <c r="A168" s="35">
        <v>51.5</v>
      </c>
      <c r="B168" s="23">
        <v>-15.054922785493778</v>
      </c>
      <c r="C168" s="23">
        <v>7.8082616470096626</v>
      </c>
      <c r="D168" s="6">
        <f t="shared" si="78"/>
        <v>492.17294076364351</v>
      </c>
      <c r="E168" s="6">
        <f t="shared" si="79"/>
        <v>407.05885267898009</v>
      </c>
      <c r="F168" s="4">
        <f t="shared" si="63"/>
        <v>488.8729407636435</v>
      </c>
      <c r="G168" s="4">
        <f t="shared" si="64"/>
        <v>545.90947351419572</v>
      </c>
      <c r="H168" s="4">
        <f t="shared" si="65"/>
        <v>-242.94114732101991</v>
      </c>
      <c r="I168" s="4">
        <f t="shared" si="80"/>
        <v>761.47859375318944</v>
      </c>
      <c r="J168" s="4">
        <f t="shared" si="81"/>
        <v>-686.51104412119844</v>
      </c>
      <c r="K168" s="4">
        <f t="shared" si="66"/>
        <v>653.17294076364351</v>
      </c>
      <c r="L168" s="4">
        <f t="shared" si="67"/>
        <v>35.019114659226503</v>
      </c>
      <c r="M168" s="4">
        <f t="shared" si="82"/>
        <v>1</v>
      </c>
      <c r="N168" s="4">
        <f t="array" aca="1" ref="N168" ca="1">INDIRECT(ADDRESS(ROW(N168),COLUMN(E168)+M168))</f>
        <v>488.8729407636435</v>
      </c>
      <c r="O168" s="6">
        <f t="shared" si="83"/>
        <v>492.17294076364351</v>
      </c>
      <c r="P168" s="6">
        <f t="shared" si="84"/>
        <v>407.05885267898009</v>
      </c>
      <c r="Q168" s="4">
        <f t="shared" si="68"/>
        <v>488.8729407636435</v>
      </c>
      <c r="R168" s="4">
        <f t="shared" si="69"/>
        <v>545.90947351419572</v>
      </c>
      <c r="S168" s="4">
        <f t="shared" si="70"/>
        <v>-242.94114732101991</v>
      </c>
      <c r="T168" s="4">
        <f t="shared" si="71"/>
        <v>761.47859375318944</v>
      </c>
      <c r="U168" s="4">
        <f t="shared" si="85"/>
        <v>-686.51104412119844</v>
      </c>
      <c r="V168" s="4">
        <f t="shared" si="72"/>
        <v>653.17294076364351</v>
      </c>
      <c r="W168" s="4">
        <f t="shared" si="73"/>
        <v>35.019114659226503</v>
      </c>
      <c r="X168" s="4">
        <f t="shared" si="74"/>
        <v>1</v>
      </c>
      <c r="Y168" s="4">
        <f t="array" aca="1" ref="Y168" ca="1">INDIRECT(ADDRESS(ROW(Y168),COLUMN(P168)+X168))</f>
        <v>488.8729407636435</v>
      </c>
      <c r="Z168" s="4">
        <f t="shared" si="86"/>
        <v>-494.45828460995818</v>
      </c>
      <c r="AA168" s="4">
        <f t="shared" si="87"/>
        <v>-231.36153105718327</v>
      </c>
      <c r="AB168" s="4">
        <f t="shared" si="75"/>
        <v>231.36153105718327</v>
      </c>
      <c r="AC168" s="4">
        <f t="shared" ca="1" si="76"/>
        <v>488.8729407636435</v>
      </c>
      <c r="AD168" s="4">
        <f t="shared" si="88"/>
        <v>472.439226782231</v>
      </c>
      <c r="AE168" s="4">
        <f t="shared" si="89"/>
        <v>431.86753125120163</v>
      </c>
      <c r="AF168" s="4">
        <f t="shared" si="90"/>
        <v>492.17294076364351</v>
      </c>
      <c r="AG168" s="4">
        <f t="shared" si="91"/>
        <v>407.05885267898009</v>
      </c>
      <c r="AH168" s="4">
        <f t="shared" si="92"/>
        <v>492.17294076364351</v>
      </c>
      <c r="AI168" s="4">
        <f t="shared" si="93"/>
        <v>407.05885267898009</v>
      </c>
      <c r="AJ168" s="4">
        <f t="shared" si="77"/>
        <v>218.13246874879837</v>
      </c>
    </row>
    <row r="169" spans="1:36" x14ac:dyDescent="0.35">
      <c r="A169" s="35">
        <v>52</v>
      </c>
      <c r="B169" s="23">
        <v>-15.426647644280228</v>
      </c>
      <c r="C169" s="23">
        <v>7.7159597272386229</v>
      </c>
      <c r="D169" s="6">
        <f t="shared" si="78"/>
        <v>495.26597667743351</v>
      </c>
      <c r="E169" s="6">
        <f t="shared" si="79"/>
        <v>402.52500656304886</v>
      </c>
      <c r="F169" s="4">
        <f t="shared" si="63"/>
        <v>491.9659766774335</v>
      </c>
      <c r="G169" s="4">
        <f t="shared" si="64"/>
        <v>550.70354509917593</v>
      </c>
      <c r="H169" s="4">
        <f t="shared" si="65"/>
        <v>-247.47499343695114</v>
      </c>
      <c r="I169" s="4">
        <f t="shared" si="80"/>
        <v>759.99363129182348</v>
      </c>
      <c r="J169" s="4">
        <f t="shared" si="81"/>
        <v>-686.46282061230579</v>
      </c>
      <c r="K169" s="4">
        <f t="shared" si="66"/>
        <v>656.26597667743351</v>
      </c>
      <c r="L169" s="4">
        <f t="shared" si="67"/>
        <v>34.592153583763846</v>
      </c>
      <c r="M169" s="4">
        <f t="shared" si="82"/>
        <v>1</v>
      </c>
      <c r="N169" s="4">
        <f t="array" aca="1" ref="N169" ca="1">INDIRECT(ADDRESS(ROW(N169),COLUMN(E169)+M169))</f>
        <v>491.9659766774335</v>
      </c>
      <c r="O169" s="6">
        <f t="shared" si="83"/>
        <v>495.26597667743351</v>
      </c>
      <c r="P169" s="6">
        <f t="shared" si="84"/>
        <v>402.52500656304886</v>
      </c>
      <c r="Q169" s="4">
        <f t="shared" si="68"/>
        <v>491.9659766774335</v>
      </c>
      <c r="R169" s="4">
        <f t="shared" si="69"/>
        <v>550.70354509917593</v>
      </c>
      <c r="S169" s="4">
        <f t="shared" si="70"/>
        <v>-247.47499343695114</v>
      </c>
      <c r="T169" s="4">
        <f t="shared" si="71"/>
        <v>759.99363129182348</v>
      </c>
      <c r="U169" s="4">
        <f t="shared" si="85"/>
        <v>-686.46282061230579</v>
      </c>
      <c r="V169" s="4">
        <f t="shared" si="72"/>
        <v>656.26597667743351</v>
      </c>
      <c r="W169" s="4">
        <f t="shared" si="73"/>
        <v>34.592153583763846</v>
      </c>
      <c r="X169" s="4">
        <f t="shared" si="74"/>
        <v>1</v>
      </c>
      <c r="Y169" s="4">
        <f t="array" aca="1" ref="Y169" ca="1">INDIRECT(ADDRESS(ROW(Y169),COLUMN(P169)+X169))</f>
        <v>491.9659766774335</v>
      </c>
      <c r="Z169" s="4">
        <f t="shared" si="86"/>
        <v>-497.89745508832755</v>
      </c>
      <c r="AA169" s="4">
        <f t="shared" si="87"/>
        <v>-235.31366046485044</v>
      </c>
      <c r="AB169" s="4">
        <f t="shared" si="75"/>
        <v>235.31366046485044</v>
      </c>
      <c r="AC169" s="4">
        <f t="shared" ca="1" si="76"/>
        <v>491.9659766774335</v>
      </c>
      <c r="AD169" s="4">
        <f t="shared" si="88"/>
        <v>475.74950790961014</v>
      </c>
      <c r="AE169" s="4">
        <f t="shared" si="89"/>
        <v>427.504947452382</v>
      </c>
      <c r="AF169" s="4">
        <f t="shared" si="90"/>
        <v>495.26597667743351</v>
      </c>
      <c r="AG169" s="4">
        <f t="shared" si="91"/>
        <v>402.52500656304886</v>
      </c>
      <c r="AH169" s="4">
        <f t="shared" si="92"/>
        <v>495.26597667743351</v>
      </c>
      <c r="AI169" s="4">
        <f t="shared" si="93"/>
        <v>402.52500656304886</v>
      </c>
      <c r="AJ169" s="4">
        <f t="shared" si="77"/>
        <v>222.495052547618</v>
      </c>
    </row>
    <row r="170" spans="1:36" x14ac:dyDescent="0.35">
      <c r="A170" s="35">
        <v>52.5</v>
      </c>
      <c r="B170" s="23">
        <v>-15.800134898559598</v>
      </c>
      <c r="C170" s="23">
        <v>7.6246681746913074</v>
      </c>
      <c r="D170" s="6">
        <f t="shared" si="78"/>
        <v>498.31835897516152</v>
      </c>
      <c r="E170" s="6">
        <f t="shared" si="79"/>
        <v>397.96210457685942</v>
      </c>
      <c r="F170" s="4">
        <f t="shared" si="63"/>
        <v>495.0183589751615</v>
      </c>
      <c r="G170" s="4">
        <f t="shared" si="64"/>
        <v>555.48742240647334</v>
      </c>
      <c r="H170" s="4">
        <f t="shared" si="65"/>
        <v>-252.03789542314058</v>
      </c>
      <c r="I170" s="4">
        <f t="shared" si="80"/>
        <v>758.4602791018126</v>
      </c>
      <c r="J170" s="4">
        <f t="shared" si="81"/>
        <v>-686.40554234705689</v>
      </c>
      <c r="K170" s="4">
        <f t="shared" si="66"/>
        <v>659.31835897516157</v>
      </c>
      <c r="L170" s="4">
        <f t="shared" si="67"/>
        <v>34.165066067320851</v>
      </c>
      <c r="M170" s="4">
        <f t="shared" si="82"/>
        <v>1</v>
      </c>
      <c r="N170" s="4">
        <f t="array" aca="1" ref="N170" ca="1">INDIRECT(ADDRESS(ROW(N170),COLUMN(E170)+M170))</f>
        <v>495.0183589751615</v>
      </c>
      <c r="O170" s="6">
        <f t="shared" si="83"/>
        <v>498.31835897516152</v>
      </c>
      <c r="P170" s="6">
        <f t="shared" si="84"/>
        <v>397.96210457685942</v>
      </c>
      <c r="Q170" s="4">
        <f t="shared" si="68"/>
        <v>495.0183589751615</v>
      </c>
      <c r="R170" s="4">
        <f t="shared" si="69"/>
        <v>555.48742240647334</v>
      </c>
      <c r="S170" s="4">
        <f t="shared" si="70"/>
        <v>-252.03789542314058</v>
      </c>
      <c r="T170" s="4">
        <f t="shared" si="71"/>
        <v>758.4602791018126</v>
      </c>
      <c r="U170" s="4">
        <f t="shared" si="85"/>
        <v>-686.40554234705689</v>
      </c>
      <c r="V170" s="4">
        <f t="shared" si="72"/>
        <v>659.31835897516157</v>
      </c>
      <c r="W170" s="4">
        <f t="shared" si="73"/>
        <v>34.165066067320851</v>
      </c>
      <c r="X170" s="4">
        <f t="shared" si="74"/>
        <v>1</v>
      </c>
      <c r="Y170" s="4">
        <f t="array" aca="1" ref="Y170" ca="1">INDIRECT(ADDRESS(ROW(Y170),COLUMN(P170)+X170))</f>
        <v>495.0183589751615</v>
      </c>
      <c r="Z170" s="4">
        <f t="shared" si="86"/>
        <v>-501.30318980919276</v>
      </c>
      <c r="AA170" s="4">
        <f t="shared" si="87"/>
        <v>-239.29351921628856</v>
      </c>
      <c r="AB170" s="4">
        <f t="shared" si="75"/>
        <v>239.29351921628856</v>
      </c>
      <c r="AC170" s="4">
        <f t="shared" ca="1" si="76"/>
        <v>495.0183589751615</v>
      </c>
      <c r="AD170" s="4">
        <f t="shared" si="88"/>
        <v>479.02062167558506</v>
      </c>
      <c r="AE170" s="4">
        <f t="shared" si="89"/>
        <v>423.11140546409155</v>
      </c>
      <c r="AF170" s="4">
        <f t="shared" si="90"/>
        <v>498.31835897516152</v>
      </c>
      <c r="AG170" s="4">
        <f t="shared" si="91"/>
        <v>397.96210457685942</v>
      </c>
      <c r="AH170" s="4">
        <f t="shared" si="92"/>
        <v>498.31835897516152</v>
      </c>
      <c r="AI170" s="4">
        <f t="shared" si="93"/>
        <v>397.96210457685942</v>
      </c>
      <c r="AJ170" s="4">
        <f t="shared" si="77"/>
        <v>226.88859453590845</v>
      </c>
    </row>
    <row r="171" spans="1:36" x14ac:dyDescent="0.35">
      <c r="A171" s="35">
        <v>53</v>
      </c>
      <c r="B171" s="23">
        <v>-16.17537345112218</v>
      </c>
      <c r="C171" s="23">
        <v>7.5344497268383748</v>
      </c>
      <c r="D171" s="6">
        <f t="shared" si="78"/>
        <v>501.32983786080706</v>
      </c>
      <c r="E171" s="6">
        <f t="shared" si="79"/>
        <v>393.37054998832951</v>
      </c>
      <c r="F171" s="4">
        <f t="shared" si="63"/>
        <v>498.02983786080705</v>
      </c>
      <c r="G171" s="4">
        <f t="shared" si="64"/>
        <v>560.26100525822267</v>
      </c>
      <c r="H171" s="4">
        <f t="shared" si="65"/>
        <v>-256.62945001167049</v>
      </c>
      <c r="I171" s="4">
        <f t="shared" si="80"/>
        <v>756.8786855385174</v>
      </c>
      <c r="J171" s="4">
        <f t="shared" si="81"/>
        <v>-686.33925804234161</v>
      </c>
      <c r="K171" s="4">
        <f t="shared" si="66"/>
        <v>662.32983786080706</v>
      </c>
      <c r="L171" s="4">
        <f t="shared" si="67"/>
        <v>33.737849507071672</v>
      </c>
      <c r="M171" s="4">
        <f t="shared" si="82"/>
        <v>1</v>
      </c>
      <c r="N171" s="4">
        <f t="array" aca="1" ref="N171" ca="1">INDIRECT(ADDRESS(ROW(N171),COLUMN(E171)+M171))</f>
        <v>498.02983786080705</v>
      </c>
      <c r="O171" s="6">
        <f t="shared" si="83"/>
        <v>501.32983786080706</v>
      </c>
      <c r="P171" s="6">
        <f t="shared" si="84"/>
        <v>393.37054998832951</v>
      </c>
      <c r="Q171" s="4">
        <f t="shared" si="68"/>
        <v>498.02983786080705</v>
      </c>
      <c r="R171" s="4">
        <f t="shared" si="69"/>
        <v>560.26100525822267</v>
      </c>
      <c r="S171" s="4">
        <f t="shared" si="70"/>
        <v>-256.62945001167049</v>
      </c>
      <c r="T171" s="4">
        <f t="shared" si="71"/>
        <v>756.8786855385174</v>
      </c>
      <c r="U171" s="4">
        <f t="shared" si="85"/>
        <v>-686.33925804234161</v>
      </c>
      <c r="V171" s="4">
        <f t="shared" si="72"/>
        <v>662.32983786080706</v>
      </c>
      <c r="W171" s="4">
        <f t="shared" si="73"/>
        <v>33.737849507071672</v>
      </c>
      <c r="X171" s="4">
        <f t="shared" si="74"/>
        <v>1</v>
      </c>
      <c r="Y171" s="4">
        <f t="array" aca="1" ref="Y171" ca="1">INDIRECT(ADDRESS(ROW(Y171),COLUMN(P171)+X171))</f>
        <v>498.02983786080705</v>
      </c>
      <c r="Z171" s="4">
        <f t="shared" si="86"/>
        <v>-504.6752301058392</v>
      </c>
      <c r="AA171" s="4">
        <f t="shared" si="87"/>
        <v>-243.30085517846527</v>
      </c>
      <c r="AB171" s="4">
        <f t="shared" si="75"/>
        <v>243.30085517846527</v>
      </c>
      <c r="AC171" s="4">
        <f t="shared" ca="1" si="76"/>
        <v>498.02983786080705</v>
      </c>
      <c r="AD171" s="4">
        <f t="shared" si="88"/>
        <v>482.25230162688712</v>
      </c>
      <c r="AE171" s="4">
        <f t="shared" si="89"/>
        <v>418.68729565682872</v>
      </c>
      <c r="AF171" s="4">
        <f t="shared" si="90"/>
        <v>501.32983786080706</v>
      </c>
      <c r="AG171" s="4">
        <f t="shared" si="91"/>
        <v>393.37054998832951</v>
      </c>
      <c r="AH171" s="4">
        <f t="shared" si="92"/>
        <v>501.32983786080706</v>
      </c>
      <c r="AI171" s="4">
        <f t="shared" si="93"/>
        <v>393.37054998832951</v>
      </c>
      <c r="AJ171" s="4">
        <f t="shared" si="77"/>
        <v>231.31270434317128</v>
      </c>
    </row>
    <row r="172" spans="1:36" x14ac:dyDescent="0.35">
      <c r="A172" s="35">
        <v>53.5</v>
      </c>
      <c r="B172" s="23">
        <v>-16.552352333064292</v>
      </c>
      <c r="C172" s="23">
        <v>7.4453656560454649</v>
      </c>
      <c r="D172" s="6">
        <f t="shared" si="78"/>
        <v>504.30016639162892</v>
      </c>
      <c r="E172" s="6">
        <f t="shared" si="79"/>
        <v>388.7507468639995</v>
      </c>
      <c r="F172" s="4">
        <f t="shared" si="63"/>
        <v>501.00016639162891</v>
      </c>
      <c r="G172" s="4">
        <f t="shared" si="64"/>
        <v>565.02419327720645</v>
      </c>
      <c r="H172" s="4">
        <f t="shared" si="65"/>
        <v>-261.2492531360005</v>
      </c>
      <c r="I172" s="4">
        <f t="shared" si="80"/>
        <v>755.24900140313139</v>
      </c>
      <c r="J172" s="4">
        <f t="shared" si="81"/>
        <v>-686.2640149438422</v>
      </c>
      <c r="K172" s="4">
        <f t="shared" si="66"/>
        <v>665.30016639162886</v>
      </c>
      <c r="L172" s="4">
        <f t="shared" si="67"/>
        <v>33.310501292846681</v>
      </c>
      <c r="M172" s="4">
        <f t="shared" si="82"/>
        <v>1</v>
      </c>
      <c r="N172" s="4">
        <f t="array" aca="1" ref="N172" ca="1">INDIRECT(ADDRESS(ROW(N172),COLUMN(E172)+M172))</f>
        <v>501.00016639162891</v>
      </c>
      <c r="O172" s="6">
        <f t="shared" si="83"/>
        <v>504.30016639162892</v>
      </c>
      <c r="P172" s="6">
        <f t="shared" si="84"/>
        <v>388.7507468639995</v>
      </c>
      <c r="Q172" s="4">
        <f t="shared" si="68"/>
        <v>501.00016639162891</v>
      </c>
      <c r="R172" s="4">
        <f t="shared" si="69"/>
        <v>565.02419327720645</v>
      </c>
      <c r="S172" s="4">
        <f t="shared" si="70"/>
        <v>-261.2492531360005</v>
      </c>
      <c r="T172" s="4">
        <f t="shared" si="71"/>
        <v>755.24900140313139</v>
      </c>
      <c r="U172" s="4">
        <f t="shared" si="85"/>
        <v>-686.2640149438422</v>
      </c>
      <c r="V172" s="4">
        <f t="shared" si="72"/>
        <v>665.30016639162886</v>
      </c>
      <c r="W172" s="4">
        <f t="shared" si="73"/>
        <v>33.310501292846681</v>
      </c>
      <c r="X172" s="4">
        <f t="shared" si="74"/>
        <v>1</v>
      </c>
      <c r="Y172" s="4">
        <f t="array" aca="1" ref="Y172" ca="1">INDIRECT(ADDRESS(ROW(Y172),COLUMN(P172)+X172))</f>
        <v>501.00016639162891</v>
      </c>
      <c r="Z172" s="4">
        <f t="shared" si="86"/>
        <v>-508.01331960045252</v>
      </c>
      <c r="AA172" s="4">
        <f t="shared" si="87"/>
        <v>-247.33541213721588</v>
      </c>
      <c r="AB172" s="4">
        <f t="shared" si="75"/>
        <v>247.33541213721588</v>
      </c>
      <c r="AC172" s="4">
        <f t="shared" ca="1" si="76"/>
        <v>501.00016639162891</v>
      </c>
      <c r="AD172" s="4">
        <f t="shared" si="88"/>
        <v>485.44428405161136</v>
      </c>
      <c r="AE172" s="4">
        <f t="shared" si="89"/>
        <v>414.23300934556528</v>
      </c>
      <c r="AF172" s="4">
        <f t="shared" si="90"/>
        <v>504.30016639162892</v>
      </c>
      <c r="AG172" s="4">
        <f t="shared" si="91"/>
        <v>388.7507468639995</v>
      </c>
      <c r="AH172" s="4">
        <f t="shared" si="92"/>
        <v>504.30016639162892</v>
      </c>
      <c r="AI172" s="4">
        <f t="shared" si="93"/>
        <v>388.7507468639995</v>
      </c>
      <c r="AJ172" s="4">
        <f t="shared" si="77"/>
        <v>235.76699065443472</v>
      </c>
    </row>
    <row r="173" spans="1:36" x14ac:dyDescent="0.35">
      <c r="A173" s="35">
        <v>54</v>
      </c>
      <c r="B173" s="23">
        <v>-16.931060695506186</v>
      </c>
      <c r="C173" s="23">
        <v>7.3574758203254103</v>
      </c>
      <c r="D173" s="6">
        <f t="shared" si="78"/>
        <v>507.22910050608749</v>
      </c>
      <c r="E173" s="6">
        <f t="shared" si="79"/>
        <v>384.10310009367947</v>
      </c>
      <c r="F173" s="4">
        <f t="shared" si="63"/>
        <v>503.92910050608748</v>
      </c>
      <c r="G173" s="4">
        <f t="shared" si="64"/>
        <v>569.77688590944638</v>
      </c>
      <c r="H173" s="4">
        <f t="shared" si="65"/>
        <v>-265.89689990632053</v>
      </c>
      <c r="I173" s="4">
        <f t="shared" si="80"/>
        <v>753.57137997951008</v>
      </c>
      <c r="J173" s="4">
        <f t="shared" si="81"/>
        <v>-686.17985888288081</v>
      </c>
      <c r="K173" s="4">
        <f t="shared" si="66"/>
        <v>668.22910050608743</v>
      </c>
      <c r="L173" s="4">
        <f t="shared" si="67"/>
        <v>32.883018805839292</v>
      </c>
      <c r="M173" s="4">
        <f t="shared" si="82"/>
        <v>1</v>
      </c>
      <c r="N173" s="4">
        <f t="array" aca="1" ref="N173" ca="1">INDIRECT(ADDRESS(ROW(N173),COLUMN(E173)+M173))</f>
        <v>503.92910050608748</v>
      </c>
      <c r="O173" s="6">
        <f t="shared" si="83"/>
        <v>507.22910050608749</v>
      </c>
      <c r="P173" s="6">
        <f t="shared" si="84"/>
        <v>384.10310009367947</v>
      </c>
      <c r="Q173" s="4">
        <f t="shared" si="68"/>
        <v>503.92910050608748</v>
      </c>
      <c r="R173" s="4">
        <f t="shared" si="69"/>
        <v>569.77688590944638</v>
      </c>
      <c r="S173" s="4">
        <f t="shared" si="70"/>
        <v>-265.89689990632053</v>
      </c>
      <c r="T173" s="4">
        <f t="shared" si="71"/>
        <v>753.57137997951008</v>
      </c>
      <c r="U173" s="4">
        <f t="shared" si="85"/>
        <v>-686.17985888288081</v>
      </c>
      <c r="V173" s="4">
        <f t="shared" si="72"/>
        <v>668.22910050608743</v>
      </c>
      <c r="W173" s="4">
        <f t="shared" si="73"/>
        <v>32.883018805839292</v>
      </c>
      <c r="X173" s="4">
        <f t="shared" si="74"/>
        <v>1</v>
      </c>
      <c r="Y173" s="4">
        <f t="array" aca="1" ref="Y173" ca="1">INDIRECT(ADDRESS(ROW(Y173),COLUMN(P173)+X173))</f>
        <v>503.92910050608748</v>
      </c>
      <c r="Z173" s="4">
        <f t="shared" si="86"/>
        <v>-511.3172042543174</v>
      </c>
      <c r="AA173" s="4">
        <f t="shared" si="87"/>
        <v>-251.39692987428259</v>
      </c>
      <c r="AB173" s="4">
        <f t="shared" si="75"/>
        <v>251.39692987428259</v>
      </c>
      <c r="AC173" s="4">
        <f t="shared" ca="1" si="76"/>
        <v>503.92910050608748</v>
      </c>
      <c r="AD173" s="4">
        <f t="shared" si="88"/>
        <v>488.59630800841614</v>
      </c>
      <c r="AE173" s="4">
        <f t="shared" si="89"/>
        <v>409.74893881536531</v>
      </c>
      <c r="AF173" s="4">
        <f t="shared" si="90"/>
        <v>507.22910050608749</v>
      </c>
      <c r="AG173" s="4">
        <f t="shared" si="91"/>
        <v>384.10310009367947</v>
      </c>
      <c r="AH173" s="4">
        <f t="shared" si="92"/>
        <v>507.22910050608749</v>
      </c>
      <c r="AI173" s="4">
        <f t="shared" si="93"/>
        <v>384.10310009367947</v>
      </c>
      <c r="AJ173" s="4">
        <f t="shared" si="77"/>
        <v>240.25106118463469</v>
      </c>
    </row>
    <row r="174" spans="1:36" x14ac:dyDescent="0.35">
      <c r="A174" s="35">
        <v>54.5</v>
      </c>
      <c r="B174" s="23">
        <v>-17.311487802793682</v>
      </c>
      <c r="C174" s="23">
        <v>7.2708387122479925</v>
      </c>
      <c r="D174" s="6">
        <f t="shared" si="78"/>
        <v>510.11639905005649</v>
      </c>
      <c r="E174" s="6">
        <f t="shared" si="79"/>
        <v>379.42801541308376</v>
      </c>
      <c r="F174" s="4">
        <f t="shared" si="63"/>
        <v>506.81639905005648</v>
      </c>
      <c r="G174" s="4">
        <f t="shared" si="64"/>
        <v>574.51898244476524</v>
      </c>
      <c r="H174" s="4">
        <f t="shared" si="65"/>
        <v>-270.57198458691624</v>
      </c>
      <c r="I174" s="4">
        <f t="shared" si="80"/>
        <v>751.84597706835825</v>
      </c>
      <c r="J174" s="4">
        <f t="shared" si="81"/>
        <v>-686.08683433039619</v>
      </c>
      <c r="K174" s="4">
        <f t="shared" si="66"/>
        <v>671.11639905005654</v>
      </c>
      <c r="L174" s="4">
        <f t="shared" si="67"/>
        <v>32.455399417421006</v>
      </c>
      <c r="M174" s="4">
        <f t="shared" si="82"/>
        <v>1</v>
      </c>
      <c r="N174" s="4">
        <f t="array" aca="1" ref="N174" ca="1">INDIRECT(ADDRESS(ROW(N174),COLUMN(E174)+M174))</f>
        <v>506.81639905005648</v>
      </c>
      <c r="O174" s="6">
        <f t="shared" si="83"/>
        <v>510.11639905005649</v>
      </c>
      <c r="P174" s="6">
        <f t="shared" si="84"/>
        <v>379.42801541308376</v>
      </c>
      <c r="Q174" s="4">
        <f t="shared" si="68"/>
        <v>506.81639905005648</v>
      </c>
      <c r="R174" s="4">
        <f t="shared" si="69"/>
        <v>574.51898244476524</v>
      </c>
      <c r="S174" s="4">
        <f t="shared" si="70"/>
        <v>-270.57198458691624</v>
      </c>
      <c r="T174" s="4">
        <f t="shared" si="71"/>
        <v>751.84597706835825</v>
      </c>
      <c r="U174" s="4">
        <f t="shared" si="85"/>
        <v>-686.08683433039619</v>
      </c>
      <c r="V174" s="4">
        <f t="shared" si="72"/>
        <v>671.11639905005654</v>
      </c>
      <c r="W174" s="4">
        <f t="shared" si="73"/>
        <v>32.455399417421006</v>
      </c>
      <c r="X174" s="4">
        <f t="shared" si="74"/>
        <v>1</v>
      </c>
      <c r="Y174" s="4">
        <f t="array" aca="1" ref="Y174" ca="1">INDIRECT(ADDRESS(ROW(Y174),COLUMN(P174)+X174))</f>
        <v>506.81639905005648</v>
      </c>
      <c r="Z174" s="4">
        <f t="shared" si="86"/>
        <v>-514.58663241581826</v>
      </c>
      <c r="AA174" s="4">
        <f t="shared" si="87"/>
        <v>-255.48514424192274</v>
      </c>
      <c r="AB174" s="4">
        <f t="shared" si="75"/>
        <v>255.48514424192274</v>
      </c>
      <c r="AC174" s="4">
        <f t="shared" ca="1" si="76"/>
        <v>506.81639905005648</v>
      </c>
      <c r="AD174" s="4">
        <f t="shared" si="88"/>
        <v>491.7081153540197</v>
      </c>
      <c r="AE174" s="4">
        <f t="shared" si="89"/>
        <v>405.23547734497907</v>
      </c>
      <c r="AF174" s="4">
        <f t="shared" si="90"/>
        <v>510.11639905005649</v>
      </c>
      <c r="AG174" s="4">
        <f t="shared" si="91"/>
        <v>379.42801541308376</v>
      </c>
      <c r="AH174" s="4">
        <f t="shared" si="92"/>
        <v>510.11639905005649</v>
      </c>
      <c r="AI174" s="4">
        <f t="shared" si="93"/>
        <v>379.42801541308376</v>
      </c>
      <c r="AJ174" s="4">
        <f t="shared" si="77"/>
        <v>244.76452265502093</v>
      </c>
    </row>
    <row r="175" spans="1:36" x14ac:dyDescent="0.35">
      <c r="A175" s="35">
        <v>55</v>
      </c>
      <c r="B175" s="23">
        <v>-17.693623027106238</v>
      </c>
      <c r="C175" s="23">
        <v>7.1855115060891102</v>
      </c>
      <c r="D175" s="6">
        <f t="shared" si="78"/>
        <v>512.96182380139635</v>
      </c>
      <c r="E175" s="6">
        <f t="shared" si="79"/>
        <v>374.72589942453573</v>
      </c>
      <c r="F175" s="4">
        <f t="shared" si="63"/>
        <v>509.66182380139634</v>
      </c>
      <c r="G175" s="4">
        <f t="shared" si="64"/>
        <v>579.25038203543409</v>
      </c>
      <c r="H175" s="4">
        <f t="shared" si="65"/>
        <v>-275.27410057546427</v>
      </c>
      <c r="I175" s="4">
        <f t="shared" si="80"/>
        <v>750.0729510188869</v>
      </c>
      <c r="J175" s="4">
        <f t="shared" si="81"/>
        <v>-685.98498444814322</v>
      </c>
      <c r="K175" s="4">
        <f t="shared" si="66"/>
        <v>673.96182380139635</v>
      </c>
      <c r="L175" s="4">
        <f t="shared" si="67"/>
        <v>32.027640488055461</v>
      </c>
      <c r="M175" s="4">
        <f t="shared" si="82"/>
        <v>1</v>
      </c>
      <c r="N175" s="4">
        <f t="array" aca="1" ref="N175" ca="1">INDIRECT(ADDRESS(ROW(N175),COLUMN(E175)+M175))</f>
        <v>509.66182380139634</v>
      </c>
      <c r="O175" s="6">
        <f t="shared" si="83"/>
        <v>512.96182380139635</v>
      </c>
      <c r="P175" s="6">
        <f t="shared" si="84"/>
        <v>374.72589942453573</v>
      </c>
      <c r="Q175" s="4">
        <f t="shared" si="68"/>
        <v>509.66182380139634</v>
      </c>
      <c r="R175" s="4">
        <f t="shared" si="69"/>
        <v>579.25038203543409</v>
      </c>
      <c r="S175" s="4">
        <f t="shared" si="70"/>
        <v>-275.27410057546427</v>
      </c>
      <c r="T175" s="4">
        <f t="shared" si="71"/>
        <v>750.0729510188869</v>
      </c>
      <c r="U175" s="4">
        <f t="shared" si="85"/>
        <v>-685.98498444814322</v>
      </c>
      <c r="V175" s="4">
        <f t="shared" si="72"/>
        <v>673.96182380139635</v>
      </c>
      <c r="W175" s="4">
        <f t="shared" si="73"/>
        <v>32.027640488055461</v>
      </c>
      <c r="X175" s="4">
        <f t="shared" si="74"/>
        <v>1</v>
      </c>
      <c r="Y175" s="4">
        <f t="array" aca="1" ref="Y175" ca="1">INDIRECT(ADDRESS(ROW(Y175),COLUMN(P175)+X175))</f>
        <v>509.66182380139634</v>
      </c>
      <c r="Z175" s="4">
        <f t="shared" si="86"/>
        <v>-517.82135486638481</v>
      </c>
      <c r="AA175" s="4">
        <f t="shared" si="87"/>
        <v>-259.59978723515542</v>
      </c>
      <c r="AB175" s="4">
        <f t="shared" si="75"/>
        <v>259.59978723515542</v>
      </c>
      <c r="AC175" s="4">
        <f t="shared" ca="1" si="76"/>
        <v>509.66182380139634</v>
      </c>
      <c r="AD175" s="4">
        <f t="shared" si="88"/>
        <v>494.77945076906821</v>
      </c>
      <c r="AE175" s="4">
        <f t="shared" si="89"/>
        <v>400.69301922849678</v>
      </c>
      <c r="AF175" s="4">
        <f t="shared" si="90"/>
        <v>512.96182380139635</v>
      </c>
      <c r="AG175" s="4">
        <f t="shared" si="91"/>
        <v>374.72589942453573</v>
      </c>
      <c r="AH175" s="4">
        <f t="shared" si="92"/>
        <v>512.96182380139635</v>
      </c>
      <c r="AI175" s="4">
        <f t="shared" si="93"/>
        <v>374.72589942453573</v>
      </c>
      <c r="AJ175" s="4">
        <f t="shared" si="77"/>
        <v>249.30698077150322</v>
      </c>
    </row>
    <row r="176" spans="1:36" x14ac:dyDescent="0.35">
      <c r="A176" s="35">
        <v>55.5</v>
      </c>
      <c r="B176" s="23">
        <v>-18.077455844401623</v>
      </c>
      <c r="C176" s="23">
        <v>7.101550103299596</v>
      </c>
      <c r="D176" s="6">
        <f t="shared" si="78"/>
        <v>515.76513949296145</v>
      </c>
      <c r="E176" s="6">
        <f t="shared" si="79"/>
        <v>369.99715961582655</v>
      </c>
      <c r="F176" s="4">
        <f t="shared" si="63"/>
        <v>512.4651394929615</v>
      </c>
      <c r="G176" s="4">
        <f t="shared" si="64"/>
        <v>583.97098371301411</v>
      </c>
      <c r="H176" s="4">
        <f t="shared" si="65"/>
        <v>-280.00284038417345</v>
      </c>
      <c r="I176" s="4">
        <f t="shared" si="80"/>
        <v>748.25246275804761</v>
      </c>
      <c r="J176" s="4">
        <f t="shared" si="81"/>
        <v>-685.87435113720846</v>
      </c>
      <c r="K176" s="4">
        <f t="shared" si="66"/>
        <v>676.76513949296145</v>
      </c>
      <c r="L176" s="4">
        <f t="shared" si="67"/>
        <v>31.599739366303012</v>
      </c>
      <c r="M176" s="4">
        <f t="shared" si="82"/>
        <v>1</v>
      </c>
      <c r="N176" s="4">
        <f t="array" aca="1" ref="N176" ca="1">INDIRECT(ADDRESS(ROW(N176),COLUMN(E176)+M176))</f>
        <v>512.4651394929615</v>
      </c>
      <c r="O176" s="6">
        <f t="shared" si="83"/>
        <v>515.76513949296145</v>
      </c>
      <c r="P176" s="6">
        <f t="shared" si="84"/>
        <v>369.99715961582655</v>
      </c>
      <c r="Q176" s="4">
        <f t="shared" si="68"/>
        <v>512.4651394929615</v>
      </c>
      <c r="R176" s="4">
        <f t="shared" si="69"/>
        <v>583.97098371301411</v>
      </c>
      <c r="S176" s="4">
        <f t="shared" si="70"/>
        <v>-280.00284038417345</v>
      </c>
      <c r="T176" s="4">
        <f t="shared" si="71"/>
        <v>748.25246275804761</v>
      </c>
      <c r="U176" s="4">
        <f t="shared" si="85"/>
        <v>-685.87435113720846</v>
      </c>
      <c r="V176" s="4">
        <f t="shared" si="72"/>
        <v>676.76513949296145</v>
      </c>
      <c r="W176" s="4">
        <f t="shared" si="73"/>
        <v>31.599739366303012</v>
      </c>
      <c r="X176" s="4">
        <f t="shared" si="74"/>
        <v>1</v>
      </c>
      <c r="Y176" s="4">
        <f t="array" aca="1" ref="Y176" ca="1">INDIRECT(ADDRESS(ROW(Y176),COLUMN(P176)+X176))</f>
        <v>512.4651394929615</v>
      </c>
      <c r="Z176" s="4">
        <f t="shared" si="86"/>
        <v>-521.02112486451529</v>
      </c>
      <c r="AA176" s="4">
        <f t="shared" si="87"/>
        <v>-263.74058706171968</v>
      </c>
      <c r="AB176" s="4">
        <f t="shared" si="75"/>
        <v>263.74058706171968</v>
      </c>
      <c r="AC176" s="4">
        <f t="shared" ca="1" si="76"/>
        <v>512.4651394929615</v>
      </c>
      <c r="AD176" s="4">
        <f t="shared" si="88"/>
        <v>497.81006178244428</v>
      </c>
      <c r="AE176" s="4">
        <f t="shared" si="89"/>
        <v>396.12195979514445</v>
      </c>
      <c r="AF176" s="4">
        <f t="shared" si="90"/>
        <v>515.76513949296145</v>
      </c>
      <c r="AG176" s="4">
        <f t="shared" si="91"/>
        <v>369.99715961582655</v>
      </c>
      <c r="AH176" s="4">
        <f t="shared" si="92"/>
        <v>515.76513949296145</v>
      </c>
      <c r="AI176" s="4">
        <f t="shared" si="93"/>
        <v>369.99715961582655</v>
      </c>
      <c r="AJ176" s="4">
        <f t="shared" si="77"/>
        <v>253.87804020485555</v>
      </c>
    </row>
    <row r="177" spans="1:36" x14ac:dyDescent="0.35">
      <c r="A177" s="35">
        <v>56</v>
      </c>
      <c r="B177" s="23">
        <v>-18.462975831634527</v>
      </c>
      <c r="C177" s="23">
        <v>7.0190091763714637</v>
      </c>
      <c r="D177" s="6">
        <f t="shared" si="78"/>
        <v>518.5261138340984</v>
      </c>
      <c r="E177" s="6">
        <f t="shared" si="79"/>
        <v>365.24220437730685</v>
      </c>
      <c r="F177" s="4">
        <f t="shared" si="63"/>
        <v>515.22611383409844</v>
      </c>
      <c r="G177" s="4">
        <f t="shared" si="64"/>
        <v>588.68068640348895</v>
      </c>
      <c r="H177" s="4">
        <f t="shared" si="65"/>
        <v>-284.75779562269315</v>
      </c>
      <c r="I177" s="4">
        <f t="shared" si="80"/>
        <v>746.38467581744533</v>
      </c>
      <c r="J177" s="4">
        <f t="shared" si="81"/>
        <v>-685.75497508392971</v>
      </c>
      <c r="K177" s="4">
        <f t="shared" si="66"/>
        <v>679.5261138340984</v>
      </c>
      <c r="L177" s="4">
        <f t="shared" si="67"/>
        <v>31.171693387908093</v>
      </c>
      <c r="M177" s="4">
        <f t="shared" si="82"/>
        <v>1</v>
      </c>
      <c r="N177" s="4">
        <f t="array" aca="1" ref="N177" ca="1">INDIRECT(ADDRESS(ROW(N177),COLUMN(E177)+M177))</f>
        <v>515.22611383409844</v>
      </c>
      <c r="O177" s="6">
        <f t="shared" si="83"/>
        <v>518.5261138340984</v>
      </c>
      <c r="P177" s="6">
        <f t="shared" si="84"/>
        <v>365.24220437730685</v>
      </c>
      <c r="Q177" s="4">
        <f t="shared" si="68"/>
        <v>515.22611383409844</v>
      </c>
      <c r="R177" s="4">
        <f t="shared" si="69"/>
        <v>588.68068640348895</v>
      </c>
      <c r="S177" s="4">
        <f t="shared" si="70"/>
        <v>-284.75779562269315</v>
      </c>
      <c r="T177" s="4">
        <f t="shared" si="71"/>
        <v>746.38467581744533</v>
      </c>
      <c r="U177" s="4">
        <f t="shared" si="85"/>
        <v>-685.75497508392971</v>
      </c>
      <c r="V177" s="4">
        <f t="shared" si="72"/>
        <v>679.5261138340984</v>
      </c>
      <c r="W177" s="4">
        <f t="shared" si="73"/>
        <v>31.171693387908093</v>
      </c>
      <c r="X177" s="4">
        <f t="shared" si="74"/>
        <v>1</v>
      </c>
      <c r="Y177" s="4">
        <f t="array" aca="1" ref="Y177" ca="1">INDIRECT(ADDRESS(ROW(Y177),COLUMN(P177)+X177))</f>
        <v>515.22611383409844</v>
      </c>
      <c r="Z177" s="4">
        <f t="shared" si="86"/>
        <v>-524.1856981880012</v>
      </c>
      <c r="AA177" s="4">
        <f t="shared" si="87"/>
        <v>-267.90726820980524</v>
      </c>
      <c r="AB177" s="4">
        <f t="shared" si="75"/>
        <v>267.90726820980524</v>
      </c>
      <c r="AC177" s="4">
        <f t="shared" ca="1" si="76"/>
        <v>515.22611383409844</v>
      </c>
      <c r="AD177" s="4">
        <f t="shared" si="88"/>
        <v>500.79969879407565</v>
      </c>
      <c r="AE177" s="4">
        <f t="shared" si="89"/>
        <v>391.5226954273017</v>
      </c>
      <c r="AF177" s="4">
        <f t="shared" si="90"/>
        <v>518.5261138340984</v>
      </c>
      <c r="AG177" s="4">
        <f t="shared" si="91"/>
        <v>365.24220437730685</v>
      </c>
      <c r="AH177" s="4">
        <f t="shared" si="92"/>
        <v>518.5261138340984</v>
      </c>
      <c r="AI177" s="4">
        <f t="shared" si="93"/>
        <v>365.24220437730685</v>
      </c>
      <c r="AJ177" s="4">
        <f t="shared" si="77"/>
        <v>258.4773045726983</v>
      </c>
    </row>
    <row r="178" spans="1:36" x14ac:dyDescent="0.35">
      <c r="A178" s="35">
        <v>56.5</v>
      </c>
      <c r="B178" s="23">
        <v>-18.850172665192968</v>
      </c>
      <c r="C178" s="23">
        <v>6.9379422111778304</v>
      </c>
      <c r="D178" s="6">
        <f t="shared" si="78"/>
        <v>521.24451753069388</v>
      </c>
      <c r="E178" s="6">
        <f t="shared" si="79"/>
        <v>360.4614430172897</v>
      </c>
      <c r="F178" s="4">
        <f t="shared" si="63"/>
        <v>517.94451753069393</v>
      </c>
      <c r="G178" s="4">
        <f t="shared" si="64"/>
        <v>593.37938894078002</v>
      </c>
      <c r="H178" s="4">
        <f t="shared" si="65"/>
        <v>-289.5385569827103</v>
      </c>
      <c r="I178" s="4">
        <f t="shared" si="80"/>
        <v>744.46975635802391</v>
      </c>
      <c r="J178" s="4">
        <f t="shared" si="81"/>
        <v>-685.62689580330107</v>
      </c>
      <c r="K178" s="4">
        <f t="shared" si="66"/>
        <v>682.24451753069388</v>
      </c>
      <c r="L178" s="4">
        <f t="shared" si="67"/>
        <v>30.74349987496209</v>
      </c>
      <c r="M178" s="4">
        <f t="shared" si="82"/>
        <v>1</v>
      </c>
      <c r="N178" s="4">
        <f t="array" aca="1" ref="N178" ca="1">INDIRECT(ADDRESS(ROW(N178),COLUMN(E178)+M178))</f>
        <v>517.94451753069393</v>
      </c>
      <c r="O178" s="6">
        <f t="shared" si="83"/>
        <v>521.24451753069388</v>
      </c>
      <c r="P178" s="6">
        <f t="shared" si="84"/>
        <v>360.4614430172897</v>
      </c>
      <c r="Q178" s="4">
        <f t="shared" si="68"/>
        <v>517.94451753069393</v>
      </c>
      <c r="R178" s="4">
        <f t="shared" si="69"/>
        <v>593.37938894078002</v>
      </c>
      <c r="S178" s="4">
        <f t="shared" si="70"/>
        <v>-289.5385569827103</v>
      </c>
      <c r="T178" s="4">
        <f t="shared" si="71"/>
        <v>744.46975635802391</v>
      </c>
      <c r="U178" s="4">
        <f t="shared" si="85"/>
        <v>-685.62689580330107</v>
      </c>
      <c r="V178" s="4">
        <f t="shared" si="72"/>
        <v>682.24451753069388</v>
      </c>
      <c r="W178" s="4">
        <f t="shared" si="73"/>
        <v>30.74349987496209</v>
      </c>
      <c r="X178" s="4">
        <f t="shared" si="74"/>
        <v>1</v>
      </c>
      <c r="Y178" s="4">
        <f t="array" aca="1" ref="Y178" ca="1">INDIRECT(ADDRESS(ROW(Y178),COLUMN(P178)+X178))</f>
        <v>517.94451753069393</v>
      </c>
      <c r="Z178" s="4">
        <f t="shared" si="86"/>
        <v>-527.31483317446873</v>
      </c>
      <c r="AA178" s="4">
        <f t="shared" si="87"/>
        <v>-272.09955151362482</v>
      </c>
      <c r="AB178" s="4">
        <f t="shared" si="75"/>
        <v>272.09955151362482</v>
      </c>
      <c r="AC178" s="4">
        <f t="shared" ca="1" si="76"/>
        <v>517.94451753069393</v>
      </c>
      <c r="AD178" s="4">
        <f t="shared" si="88"/>
        <v>503.74811509630172</v>
      </c>
      <c r="AE178" s="4">
        <f t="shared" si="89"/>
        <v>386.89562357681893</v>
      </c>
      <c r="AF178" s="4">
        <f t="shared" si="90"/>
        <v>521.24451753069388</v>
      </c>
      <c r="AG178" s="4">
        <f t="shared" si="91"/>
        <v>360.4614430172897</v>
      </c>
      <c r="AH178" s="4">
        <f t="shared" si="92"/>
        <v>521.24451753069388</v>
      </c>
      <c r="AI178" s="4">
        <f t="shared" si="93"/>
        <v>360.4614430172897</v>
      </c>
      <c r="AJ178" s="4">
        <f t="shared" si="77"/>
        <v>263.10437642318107</v>
      </c>
    </row>
    <row r="179" spans="1:36" x14ac:dyDescent="0.35">
      <c r="A179" s="35">
        <v>57</v>
      </c>
      <c r="B179" s="23">
        <v>-19.239036120502973</v>
      </c>
      <c r="C179" s="23">
        <v>6.8584015478602502</v>
      </c>
      <c r="D179" s="6">
        <f t="shared" si="78"/>
        <v>523.92012430381783</v>
      </c>
      <c r="E179" s="6">
        <f t="shared" si="79"/>
        <v>355.65528577584035</v>
      </c>
      <c r="F179" s="4">
        <f t="shared" si="63"/>
        <v>520.62012430381787</v>
      </c>
      <c r="G179" s="4">
        <f t="shared" si="64"/>
        <v>598.0669900787243</v>
      </c>
      <c r="H179" s="4">
        <f t="shared" si="65"/>
        <v>-294.34471422415965</v>
      </c>
      <c r="I179" s="4">
        <f t="shared" si="80"/>
        <v>742.50787319261303</v>
      </c>
      <c r="J179" s="4">
        <f t="shared" si="81"/>
        <v>-685.49015167993809</v>
      </c>
      <c r="K179" s="4">
        <f t="shared" si="66"/>
        <v>684.92012430381783</v>
      </c>
      <c r="L179" s="4">
        <f t="shared" si="67"/>
        <v>30.31515613513513</v>
      </c>
      <c r="M179" s="4">
        <f t="shared" si="82"/>
        <v>1</v>
      </c>
      <c r="N179" s="4">
        <f t="array" aca="1" ref="N179" ca="1">INDIRECT(ADDRESS(ROW(N179),COLUMN(E179)+M179))</f>
        <v>520.62012430381787</v>
      </c>
      <c r="O179" s="6">
        <f t="shared" si="83"/>
        <v>523.92012430381783</v>
      </c>
      <c r="P179" s="6">
        <f t="shared" si="84"/>
        <v>355.65528577584035</v>
      </c>
      <c r="Q179" s="4">
        <f t="shared" si="68"/>
        <v>520.62012430381787</v>
      </c>
      <c r="R179" s="4">
        <f t="shared" si="69"/>
        <v>598.0669900787243</v>
      </c>
      <c r="S179" s="4">
        <f t="shared" si="70"/>
        <v>-294.34471422415965</v>
      </c>
      <c r="T179" s="4">
        <f t="shared" si="71"/>
        <v>742.50787319261303</v>
      </c>
      <c r="U179" s="4">
        <f t="shared" si="85"/>
        <v>-685.49015167993809</v>
      </c>
      <c r="V179" s="4">
        <f t="shared" si="72"/>
        <v>684.92012430381783</v>
      </c>
      <c r="W179" s="4">
        <f t="shared" si="73"/>
        <v>30.31515613513513</v>
      </c>
      <c r="X179" s="4">
        <f t="shared" si="74"/>
        <v>1</v>
      </c>
      <c r="Y179" s="4">
        <f t="array" aca="1" ref="Y179" ca="1">INDIRECT(ADDRESS(ROW(Y179),COLUMN(P179)+X179))</f>
        <v>520.62012430381787</v>
      </c>
      <c r="Z179" s="4">
        <f t="shared" si="86"/>
        <v>-530.40829076034436</v>
      </c>
      <c r="AA179" s="4">
        <f t="shared" si="87"/>
        <v>-276.31715421688</v>
      </c>
      <c r="AB179" s="4">
        <f t="shared" si="75"/>
        <v>276.31715421688</v>
      </c>
      <c r="AC179" s="4">
        <f t="shared" ca="1" si="76"/>
        <v>520.62012430381787</v>
      </c>
      <c r="AD179" s="4">
        <f t="shared" si="88"/>
        <v>506.65506689384142</v>
      </c>
      <c r="AE179" s="4">
        <f t="shared" si="89"/>
        <v>382.24114277971029</v>
      </c>
      <c r="AF179" s="4">
        <f t="shared" si="90"/>
        <v>523.92012430381783</v>
      </c>
      <c r="AG179" s="4">
        <f t="shared" si="91"/>
        <v>355.65528577584035</v>
      </c>
      <c r="AH179" s="4">
        <f t="shared" si="92"/>
        <v>523.92012430381783</v>
      </c>
      <c r="AI179" s="4">
        <f t="shared" si="93"/>
        <v>355.65528577584035</v>
      </c>
      <c r="AJ179" s="4">
        <f t="shared" si="77"/>
        <v>267.75885722028971</v>
      </c>
    </row>
    <row r="180" spans="1:36" x14ac:dyDescent="0.35">
      <c r="A180" s="35">
        <v>57.5</v>
      </c>
      <c r="B180" s="23">
        <v>-19.629556072757449</v>
      </c>
      <c r="C180" s="23">
        <v>6.7804384203355994</v>
      </c>
      <c r="D180" s="6">
        <f t="shared" si="78"/>
        <v>526.55271090700489</v>
      </c>
      <c r="E180" s="6">
        <f t="shared" si="79"/>
        <v>350.82414383702786</v>
      </c>
      <c r="F180" s="4">
        <f t="shared" si="63"/>
        <v>523.25271090700494</v>
      </c>
      <c r="G180" s="4">
        <f t="shared" si="64"/>
        <v>602.7433885015887</v>
      </c>
      <c r="H180" s="4">
        <f t="shared" si="65"/>
        <v>-299.17585616297214</v>
      </c>
      <c r="I180" s="4">
        <f t="shared" si="80"/>
        <v>740.49919780642222</v>
      </c>
      <c r="J180" s="4">
        <f t="shared" si="81"/>
        <v>-685.34478000667787</v>
      </c>
      <c r="K180" s="4">
        <f t="shared" si="66"/>
        <v>687.55271090700489</v>
      </c>
      <c r="L180" s="4">
        <f t="shared" si="67"/>
        <v>29.886659460970634</v>
      </c>
      <c r="M180" s="4">
        <f t="shared" si="82"/>
        <v>1</v>
      </c>
      <c r="N180" s="4">
        <f t="array" aca="1" ref="N180" ca="1">INDIRECT(ADDRESS(ROW(N180),COLUMN(E180)+M180))</f>
        <v>523.25271090700494</v>
      </c>
      <c r="O180" s="6">
        <f t="shared" si="83"/>
        <v>526.55271090700489</v>
      </c>
      <c r="P180" s="6">
        <f t="shared" si="84"/>
        <v>350.82414383702786</v>
      </c>
      <c r="Q180" s="4">
        <f t="shared" si="68"/>
        <v>523.25271090700494</v>
      </c>
      <c r="R180" s="4">
        <f t="shared" si="69"/>
        <v>602.7433885015887</v>
      </c>
      <c r="S180" s="4">
        <f t="shared" si="70"/>
        <v>-299.17585616297214</v>
      </c>
      <c r="T180" s="4">
        <f t="shared" si="71"/>
        <v>740.49919780642222</v>
      </c>
      <c r="U180" s="4">
        <f t="shared" si="85"/>
        <v>-685.34478000667787</v>
      </c>
      <c r="V180" s="4">
        <f t="shared" si="72"/>
        <v>687.55271090700489</v>
      </c>
      <c r="W180" s="4">
        <f t="shared" si="73"/>
        <v>29.886659460970634</v>
      </c>
      <c r="X180" s="4">
        <f t="shared" si="74"/>
        <v>1</v>
      </c>
      <c r="Y180" s="4">
        <f t="array" aca="1" ref="Y180" ca="1">INDIRECT(ADDRESS(ROW(Y180),COLUMN(P180)+X180))</f>
        <v>523.25271090700494</v>
      </c>
      <c r="Z180" s="4">
        <f t="shared" si="86"/>
        <v>-533.46583451834465</v>
      </c>
      <c r="AA180" s="4">
        <f t="shared" si="87"/>
        <v>-280.5597900341802</v>
      </c>
      <c r="AB180" s="4">
        <f t="shared" si="75"/>
        <v>280.5597900341802</v>
      </c>
      <c r="AC180" s="4">
        <f t="shared" ca="1" si="76"/>
        <v>523.25271090700494</v>
      </c>
      <c r="AD180" s="4">
        <f t="shared" si="88"/>
        <v>509.52031332241052</v>
      </c>
      <c r="AE180" s="4">
        <f t="shared" si="89"/>
        <v>377.55965266929638</v>
      </c>
      <c r="AF180" s="4">
        <f t="shared" si="90"/>
        <v>526.55271090700489</v>
      </c>
      <c r="AG180" s="4">
        <f t="shared" si="91"/>
        <v>350.82414383702786</v>
      </c>
      <c r="AH180" s="4">
        <f t="shared" si="92"/>
        <v>526.55271090700489</v>
      </c>
      <c r="AI180" s="4">
        <f t="shared" si="93"/>
        <v>350.82414383702786</v>
      </c>
      <c r="AJ180" s="4">
        <f t="shared" si="77"/>
        <v>272.44034733070362</v>
      </c>
    </row>
    <row r="181" spans="1:36" x14ac:dyDescent="0.35">
      <c r="A181" s="35">
        <v>58</v>
      </c>
      <c r="B181" s="23">
        <v>-20.021722498731766</v>
      </c>
      <c r="C181" s="23">
        <v>6.704102994492728</v>
      </c>
      <c r="D181" s="6">
        <f t="shared" si="78"/>
        <v>529.14205714221077</v>
      </c>
      <c r="E181" s="6">
        <f t="shared" si="79"/>
        <v>345.96842933971033</v>
      </c>
      <c r="F181" s="4">
        <f t="shared" si="63"/>
        <v>525.84205714221082</v>
      </c>
      <c r="G181" s="4">
        <f t="shared" si="64"/>
        <v>607.40848283318769</v>
      </c>
      <c r="H181" s="4">
        <f t="shared" si="65"/>
        <v>-304.03157066028967</v>
      </c>
      <c r="I181" s="4">
        <f t="shared" si="80"/>
        <v>738.44390437555876</v>
      </c>
      <c r="J181" s="4">
        <f t="shared" si="81"/>
        <v>-685.19081702087863</v>
      </c>
      <c r="K181" s="4">
        <f t="shared" si="66"/>
        <v>690.14205714221077</v>
      </c>
      <c r="L181" s="4">
        <f t="shared" si="67"/>
        <v>29.45800712923705</v>
      </c>
      <c r="M181" s="4">
        <f t="shared" si="82"/>
        <v>1</v>
      </c>
      <c r="N181" s="4">
        <f t="array" aca="1" ref="N181" ca="1">INDIRECT(ADDRESS(ROW(N181),COLUMN(E181)+M181))</f>
        <v>525.84205714221082</v>
      </c>
      <c r="O181" s="6">
        <f t="shared" si="83"/>
        <v>529.14205714221077</v>
      </c>
      <c r="P181" s="6">
        <f t="shared" si="84"/>
        <v>345.96842933971033</v>
      </c>
      <c r="Q181" s="4">
        <f t="shared" si="68"/>
        <v>525.84205714221082</v>
      </c>
      <c r="R181" s="4">
        <f t="shared" si="69"/>
        <v>607.40848283318769</v>
      </c>
      <c r="S181" s="4">
        <f t="shared" si="70"/>
        <v>-304.03157066028967</v>
      </c>
      <c r="T181" s="4">
        <f t="shared" si="71"/>
        <v>738.44390437555876</v>
      </c>
      <c r="U181" s="4">
        <f t="shared" si="85"/>
        <v>-685.19081702087863</v>
      </c>
      <c r="V181" s="4">
        <f t="shared" si="72"/>
        <v>690.14205714221077</v>
      </c>
      <c r="W181" s="4">
        <f t="shared" si="73"/>
        <v>29.45800712923705</v>
      </c>
      <c r="X181" s="4">
        <f t="shared" si="74"/>
        <v>1</v>
      </c>
      <c r="Y181" s="4">
        <f t="array" aca="1" ref="Y181" ca="1">INDIRECT(ADDRESS(ROW(Y181),COLUMN(P181)+X181))</f>
        <v>525.84205714221082</v>
      </c>
      <c r="Z181" s="4">
        <f t="shared" si="86"/>
        <v>-536.48723069358175</v>
      </c>
      <c r="AA181" s="4">
        <f t="shared" si="87"/>
        <v>-284.82716921046404</v>
      </c>
      <c r="AB181" s="4">
        <f t="shared" si="75"/>
        <v>284.82716921046404</v>
      </c>
      <c r="AC181" s="4">
        <f t="shared" ca="1" si="76"/>
        <v>525.84205714221082</v>
      </c>
      <c r="AD181" s="4">
        <f t="shared" si="88"/>
        <v>512.34361646601815</v>
      </c>
      <c r="AE181" s="4">
        <f t="shared" si="89"/>
        <v>372.85155398786901</v>
      </c>
      <c r="AF181" s="4">
        <f t="shared" si="90"/>
        <v>529.14205714221077</v>
      </c>
      <c r="AG181" s="4">
        <f t="shared" si="91"/>
        <v>345.96842933971033</v>
      </c>
      <c r="AH181" s="4">
        <f t="shared" si="92"/>
        <v>529.14205714221077</v>
      </c>
      <c r="AI181" s="4">
        <f t="shared" si="93"/>
        <v>345.96842933971033</v>
      </c>
      <c r="AJ181" s="4">
        <f t="shared" si="77"/>
        <v>277.14844601213099</v>
      </c>
    </row>
    <row r="182" spans="1:36" x14ac:dyDescent="0.35">
      <c r="A182" s="35">
        <v>58.5</v>
      </c>
      <c r="B182" s="23">
        <v>-20.415525479652871</v>
      </c>
      <c r="C182" s="23">
        <v>6.6294444051470247</v>
      </c>
      <c r="D182" s="6">
        <f t="shared" si="78"/>
        <v>531.68794587447621</v>
      </c>
      <c r="E182" s="6">
        <f t="shared" si="79"/>
        <v>341.08855538692353</v>
      </c>
      <c r="F182" s="4">
        <f t="shared" si="63"/>
        <v>528.38794587447626</v>
      </c>
      <c r="G182" s="4">
        <f t="shared" si="64"/>
        <v>612.06217164466739</v>
      </c>
      <c r="H182" s="4">
        <f t="shared" si="65"/>
        <v>-308.91144461307647</v>
      </c>
      <c r="I182" s="4">
        <f t="shared" si="80"/>
        <v>736.34216978364611</v>
      </c>
      <c r="J182" s="4">
        <f t="shared" si="81"/>
        <v>-685.02829793848173</v>
      </c>
      <c r="K182" s="4">
        <f t="shared" si="66"/>
        <v>692.68794587447621</v>
      </c>
      <c r="L182" s="4">
        <f t="shared" si="67"/>
        <v>29.029196400331415</v>
      </c>
      <c r="M182" s="4">
        <f t="shared" si="82"/>
        <v>1</v>
      </c>
      <c r="N182" s="4">
        <f t="array" aca="1" ref="N182" ca="1">INDIRECT(ADDRESS(ROW(N182),COLUMN(E182)+M182))</f>
        <v>528.38794587447626</v>
      </c>
      <c r="O182" s="6">
        <f t="shared" si="83"/>
        <v>531.68794587447621</v>
      </c>
      <c r="P182" s="6">
        <f t="shared" si="84"/>
        <v>341.08855538692353</v>
      </c>
      <c r="Q182" s="4">
        <f t="shared" si="68"/>
        <v>528.38794587447626</v>
      </c>
      <c r="R182" s="4">
        <f t="shared" si="69"/>
        <v>612.06217164466739</v>
      </c>
      <c r="S182" s="4">
        <f t="shared" si="70"/>
        <v>-308.91144461307647</v>
      </c>
      <c r="T182" s="4">
        <f t="shared" si="71"/>
        <v>736.34216978364611</v>
      </c>
      <c r="U182" s="4">
        <f t="shared" si="85"/>
        <v>-685.02829793848173</v>
      </c>
      <c r="V182" s="4">
        <f t="shared" si="72"/>
        <v>692.68794587447621</v>
      </c>
      <c r="W182" s="4">
        <f t="shared" si="73"/>
        <v>29.029196400331415</v>
      </c>
      <c r="X182" s="4">
        <f t="shared" si="74"/>
        <v>1</v>
      </c>
      <c r="Y182" s="4">
        <f t="array" aca="1" ref="Y182" ca="1">INDIRECT(ADDRESS(ROW(Y182),COLUMN(P182)+X182))</f>
        <v>528.38794587447626</v>
      </c>
      <c r="Z182" s="4">
        <f t="shared" si="86"/>
        <v>-539.47224823837587</v>
      </c>
      <c r="AA182" s="4">
        <f t="shared" si="87"/>
        <v>-289.11899857847175</v>
      </c>
      <c r="AB182" s="4">
        <f t="shared" si="75"/>
        <v>289.11899857847175</v>
      </c>
      <c r="AC182" s="4">
        <f t="shared" ca="1" si="76"/>
        <v>528.38794587447626</v>
      </c>
      <c r="AD182" s="4">
        <f t="shared" si="88"/>
        <v>515.12474137298068</v>
      </c>
      <c r="AE182" s="4">
        <f t="shared" si="89"/>
        <v>368.11724859694823</v>
      </c>
      <c r="AF182" s="4">
        <f t="shared" si="90"/>
        <v>531.68794587447621</v>
      </c>
      <c r="AG182" s="4">
        <f t="shared" si="91"/>
        <v>341.08855538692353</v>
      </c>
      <c r="AH182" s="4">
        <f t="shared" si="92"/>
        <v>531.68794587447621</v>
      </c>
      <c r="AI182" s="4">
        <f t="shared" si="93"/>
        <v>341.08855538692353</v>
      </c>
      <c r="AJ182" s="4">
        <f t="shared" si="77"/>
        <v>281.88275140305177</v>
      </c>
    </row>
    <row r="183" spans="1:36" x14ac:dyDescent="0.35">
      <c r="A183" s="35">
        <v>59</v>
      </c>
      <c r="B183" s="23">
        <v>-20.810955205095361</v>
      </c>
      <c r="C183" s="23">
        <v>6.556510791819635</v>
      </c>
      <c r="D183" s="6">
        <f t="shared" si="78"/>
        <v>534.19016304532136</v>
      </c>
      <c r="E183" s="6">
        <f t="shared" si="79"/>
        <v>336.18493605394264</v>
      </c>
      <c r="F183" s="4">
        <f t="shared" si="63"/>
        <v>530.8901630453214</v>
      </c>
      <c r="G183" s="4">
        <f t="shared" si="64"/>
        <v>616.70435346100487</v>
      </c>
      <c r="H183" s="4">
        <f t="shared" si="65"/>
        <v>-313.81506394605736</v>
      </c>
      <c r="I183" s="4">
        <f t="shared" si="80"/>
        <v>734.19417363660943</v>
      </c>
      <c r="J183" s="4">
        <f t="shared" si="81"/>
        <v>-684.85725698589124</v>
      </c>
      <c r="K183" s="4">
        <f t="shared" si="66"/>
        <v>695.19016304532136</v>
      </c>
      <c r="L183" s="4">
        <f t="shared" si="67"/>
        <v>28.600224517729991</v>
      </c>
      <c r="M183" s="4">
        <f t="shared" si="82"/>
        <v>1</v>
      </c>
      <c r="N183" s="4">
        <f t="array" aca="1" ref="N183" ca="1">INDIRECT(ADDRESS(ROW(N183),COLUMN(E183)+M183))</f>
        <v>530.8901630453214</v>
      </c>
      <c r="O183" s="6">
        <f t="shared" si="83"/>
        <v>534.19016304532136</v>
      </c>
      <c r="P183" s="6">
        <f t="shared" si="84"/>
        <v>336.18493605394264</v>
      </c>
      <c r="Q183" s="4">
        <f t="shared" si="68"/>
        <v>530.8901630453214</v>
      </c>
      <c r="R183" s="4">
        <f t="shared" si="69"/>
        <v>616.70435346100487</v>
      </c>
      <c r="S183" s="4">
        <f t="shared" si="70"/>
        <v>-313.81506394605736</v>
      </c>
      <c r="T183" s="4">
        <f t="shared" si="71"/>
        <v>734.19417363660943</v>
      </c>
      <c r="U183" s="4">
        <f t="shared" si="85"/>
        <v>-684.85725698589124</v>
      </c>
      <c r="V183" s="4">
        <f t="shared" si="72"/>
        <v>695.19016304532136</v>
      </c>
      <c r="W183" s="4">
        <f t="shared" si="73"/>
        <v>28.600224517729991</v>
      </c>
      <c r="X183" s="4">
        <f t="shared" si="74"/>
        <v>1</v>
      </c>
      <c r="Y183" s="4">
        <f t="array" aca="1" ref="Y183" ca="1">INDIRECT(ADDRESS(ROW(Y183),COLUMN(P183)+X183))</f>
        <v>530.8901630453214</v>
      </c>
      <c r="Z183" s="4">
        <f t="shared" si="86"/>
        <v>-542.42065884584986</v>
      </c>
      <c r="AA183" s="4">
        <f t="shared" si="87"/>
        <v>-293.43498161430955</v>
      </c>
      <c r="AB183" s="4">
        <f t="shared" si="75"/>
        <v>293.43498161430955</v>
      </c>
      <c r="AC183" s="4">
        <f t="shared" ca="1" si="76"/>
        <v>530.8901630453214</v>
      </c>
      <c r="AD183" s="4">
        <f t="shared" si="88"/>
        <v>517.86345607067267</v>
      </c>
      <c r="AE183" s="4">
        <f t="shared" si="89"/>
        <v>363.35713948619957</v>
      </c>
      <c r="AF183" s="4">
        <f t="shared" si="90"/>
        <v>534.19016304532136</v>
      </c>
      <c r="AG183" s="4">
        <f t="shared" si="91"/>
        <v>336.18493605394264</v>
      </c>
      <c r="AH183" s="4">
        <f t="shared" si="92"/>
        <v>534.19016304532136</v>
      </c>
      <c r="AI183" s="4">
        <f t="shared" si="93"/>
        <v>336.18493605394264</v>
      </c>
      <c r="AJ183" s="4">
        <f t="shared" si="77"/>
        <v>286.64286051380043</v>
      </c>
    </row>
    <row r="184" spans="1:36" x14ac:dyDescent="0.35">
      <c r="A184" s="35">
        <v>59.5</v>
      </c>
      <c r="B184" s="23">
        <v>-21.208001977882109</v>
      </c>
      <c r="C184" s="23">
        <v>6.4853493334063446</v>
      </c>
      <c r="D184" s="6">
        <f t="shared" si="78"/>
        <v>536.64849768489307</v>
      </c>
      <c r="E184" s="6">
        <f t="shared" si="79"/>
        <v>331.25798639508383</v>
      </c>
      <c r="F184" s="4">
        <f t="shared" si="63"/>
        <v>533.34849768489312</v>
      </c>
      <c r="G184" s="4">
        <f t="shared" si="64"/>
        <v>621.33492676627236</v>
      </c>
      <c r="H184" s="4">
        <f t="shared" si="65"/>
        <v>-318.74201360491617</v>
      </c>
      <c r="I184" s="4">
        <f t="shared" si="80"/>
        <v>732.00009827569363</v>
      </c>
      <c r="J184" s="4">
        <f t="shared" si="81"/>
        <v>-684.67772742972295</v>
      </c>
      <c r="K184" s="4">
        <f t="shared" si="66"/>
        <v>697.64849768489307</v>
      </c>
      <c r="L184" s="4">
        <f t="shared" si="67"/>
        <v>28.171088707481601</v>
      </c>
      <c r="M184" s="4">
        <f t="shared" si="82"/>
        <v>1</v>
      </c>
      <c r="N184" s="4">
        <f t="array" aca="1" ref="N184" ca="1">INDIRECT(ADDRESS(ROW(N184),COLUMN(E184)+M184))</f>
        <v>533.34849768489312</v>
      </c>
      <c r="O184" s="6">
        <f t="shared" si="83"/>
        <v>536.64849768489307</v>
      </c>
      <c r="P184" s="6">
        <f t="shared" si="84"/>
        <v>331.25798639508383</v>
      </c>
      <c r="Q184" s="4">
        <f t="shared" si="68"/>
        <v>533.34849768489312</v>
      </c>
      <c r="R184" s="4">
        <f t="shared" si="69"/>
        <v>621.33492676627236</v>
      </c>
      <c r="S184" s="4">
        <f t="shared" si="70"/>
        <v>-318.74201360491617</v>
      </c>
      <c r="T184" s="4">
        <f t="shared" si="71"/>
        <v>732.00009827569363</v>
      </c>
      <c r="U184" s="4">
        <f t="shared" si="85"/>
        <v>-684.67772742972295</v>
      </c>
      <c r="V184" s="4">
        <f t="shared" si="72"/>
        <v>697.64849768489307</v>
      </c>
      <c r="W184" s="4">
        <f t="shared" si="73"/>
        <v>28.171088707481601</v>
      </c>
      <c r="X184" s="4">
        <f t="shared" si="74"/>
        <v>1</v>
      </c>
      <c r="Y184" s="4">
        <f t="array" aca="1" ref="Y184" ca="1">INDIRECT(ADDRESS(ROW(Y184),COLUMN(P184)+X184))</f>
        <v>533.34849768489312</v>
      </c>
      <c r="Z184" s="4">
        <f t="shared" si="86"/>
        <v>-545.3322369823868</v>
      </c>
      <c r="AA184" s="4">
        <f t="shared" si="87"/>
        <v>-297.77481849114577</v>
      </c>
      <c r="AB184" s="4">
        <f t="shared" si="75"/>
        <v>297.77481849114577</v>
      </c>
      <c r="AC184" s="4">
        <f t="shared" ca="1" si="76"/>
        <v>533.34849768489312</v>
      </c>
      <c r="AD184" s="4">
        <f t="shared" si="88"/>
        <v>520.55953157903878</v>
      </c>
      <c r="AE184" s="4">
        <f t="shared" si="89"/>
        <v>358.57163078108022</v>
      </c>
      <c r="AF184" s="4">
        <f t="shared" si="90"/>
        <v>536.64849768489307</v>
      </c>
      <c r="AG184" s="4">
        <f t="shared" si="91"/>
        <v>331.25798639508383</v>
      </c>
      <c r="AH184" s="4">
        <f t="shared" si="92"/>
        <v>536.64849768489307</v>
      </c>
      <c r="AI184" s="4">
        <f t="shared" si="93"/>
        <v>331.25798639508383</v>
      </c>
      <c r="AJ184" s="4">
        <f t="shared" si="77"/>
        <v>291.42836921891978</v>
      </c>
    </row>
    <row r="185" spans="1:36" x14ac:dyDescent="0.35">
      <c r="A185" s="35">
        <v>60</v>
      </c>
      <c r="B185" s="23">
        <v>-21.606656219972233</v>
      </c>
      <c r="C185" s="23">
        <v>6.4160062817991639</v>
      </c>
      <c r="D185" s="6">
        <f t="shared" si="78"/>
        <v>539.06274192288288</v>
      </c>
      <c r="E185" s="6">
        <f t="shared" si="79"/>
        <v>326.30812244931059</v>
      </c>
      <c r="F185" s="4">
        <f t="shared" si="63"/>
        <v>535.76274192288292</v>
      </c>
      <c r="G185" s="4">
        <f t="shared" si="64"/>
        <v>625.95379000770993</v>
      </c>
      <c r="H185" s="4">
        <f t="shared" si="65"/>
        <v>-323.69187755068941</v>
      </c>
      <c r="I185" s="4">
        <f t="shared" si="80"/>
        <v>729.760128788776</v>
      </c>
      <c r="J185" s="4">
        <f t="shared" si="81"/>
        <v>-684.48974160447131</v>
      </c>
      <c r="K185" s="4">
        <f t="shared" si="66"/>
        <v>700.06274192288288</v>
      </c>
      <c r="L185" s="4">
        <f t="shared" si="67"/>
        <v>27.741786177739254</v>
      </c>
      <c r="M185" s="4">
        <f t="shared" si="82"/>
        <v>1</v>
      </c>
      <c r="N185" s="4">
        <f t="array" aca="1" ref="N185" ca="1">INDIRECT(ADDRESS(ROW(N185),COLUMN(E185)+M185))</f>
        <v>535.76274192288292</v>
      </c>
      <c r="O185" s="6">
        <f t="shared" si="83"/>
        <v>539.06274192288288</v>
      </c>
      <c r="P185" s="6">
        <f t="shared" si="84"/>
        <v>326.30812244931059</v>
      </c>
      <c r="Q185" s="4">
        <f t="shared" si="68"/>
        <v>535.76274192288292</v>
      </c>
      <c r="R185" s="4">
        <f t="shared" si="69"/>
        <v>625.95379000770993</v>
      </c>
      <c r="S185" s="4">
        <f t="shared" si="70"/>
        <v>-323.69187755068941</v>
      </c>
      <c r="T185" s="4">
        <f t="shared" si="71"/>
        <v>729.760128788776</v>
      </c>
      <c r="U185" s="4">
        <f t="shared" si="85"/>
        <v>-684.48974160447131</v>
      </c>
      <c r="V185" s="4">
        <f t="shared" si="72"/>
        <v>700.06274192288288</v>
      </c>
      <c r="W185" s="4">
        <f t="shared" si="73"/>
        <v>27.741786177739254</v>
      </c>
      <c r="X185" s="4">
        <f t="shared" si="74"/>
        <v>1</v>
      </c>
      <c r="Y185" s="4">
        <f t="array" aca="1" ref="Y185" ca="1">INDIRECT(ADDRESS(ROW(Y185),COLUMN(P185)+X185))</f>
        <v>535.76274192288292</v>
      </c>
      <c r="Z185" s="4">
        <f t="shared" si="86"/>
        <v>-548.20675991902044</v>
      </c>
      <c r="AA185" s="4">
        <f t="shared" si="87"/>
        <v>-302.13820613107794</v>
      </c>
      <c r="AB185" s="4">
        <f t="shared" si="75"/>
        <v>302.13820613107794</v>
      </c>
      <c r="AC185" s="4">
        <f t="shared" ca="1" si="76"/>
        <v>535.76274192288292</v>
      </c>
      <c r="AD185" s="4">
        <f t="shared" si="88"/>
        <v>523.21274192288297</v>
      </c>
      <c r="AE185" s="4">
        <f t="shared" si="89"/>
        <v>353.76112774927725</v>
      </c>
      <c r="AF185" s="4">
        <f t="shared" si="90"/>
        <v>539.06274192288288</v>
      </c>
      <c r="AG185" s="4">
        <f t="shared" si="91"/>
        <v>326.30812244931059</v>
      </c>
      <c r="AH185" s="4">
        <f t="shared" si="92"/>
        <v>539.06274192288288</v>
      </c>
      <c r="AI185" s="4">
        <f t="shared" si="93"/>
        <v>326.30812244931059</v>
      </c>
      <c r="AJ185" s="4">
        <f t="shared" si="77"/>
        <v>296.23887225072275</v>
      </c>
    </row>
    <row r="186" spans="1:36" x14ac:dyDescent="0.35">
      <c r="A186" s="35">
        <v>60.5</v>
      </c>
      <c r="B186" s="23">
        <v>-22.006908479324419</v>
      </c>
      <c r="C186" s="23">
        <v>6.3485269945230884</v>
      </c>
      <c r="D186" s="6">
        <f t="shared" si="78"/>
        <v>541.43269099822226</v>
      </c>
      <c r="E186" s="6">
        <f t="shared" si="79"/>
        <v>321.33576124470943</v>
      </c>
      <c r="F186" s="4">
        <f t="shared" si="63"/>
        <v>538.1326909982223</v>
      </c>
      <c r="G186" s="4">
        <f t="shared" si="64"/>
        <v>630.56084159863815</v>
      </c>
      <c r="H186" s="4">
        <f t="shared" si="65"/>
        <v>-328.66423875529057</v>
      </c>
      <c r="I186" s="4">
        <f t="shared" si="80"/>
        <v>727.47445302002711</v>
      </c>
      <c r="J186" s="4">
        <f t="shared" si="81"/>
        <v>-684.29333093813159</v>
      </c>
      <c r="K186" s="4">
        <f t="shared" si="66"/>
        <v>702.43269099822226</v>
      </c>
      <c r="L186" s="4">
        <f t="shared" si="67"/>
        <v>27.312314118326579</v>
      </c>
      <c r="M186" s="4">
        <f t="shared" si="82"/>
        <v>1</v>
      </c>
      <c r="N186" s="4">
        <f t="array" aca="1" ref="N186" ca="1">INDIRECT(ADDRESS(ROW(N186),COLUMN(E186)+M186))</f>
        <v>538.1326909982223</v>
      </c>
      <c r="O186" s="6">
        <f t="shared" si="83"/>
        <v>541.43269099822226</v>
      </c>
      <c r="P186" s="6">
        <f t="shared" si="84"/>
        <v>321.33576124470943</v>
      </c>
      <c r="Q186" s="4">
        <f t="shared" si="68"/>
        <v>538.1326909982223</v>
      </c>
      <c r="R186" s="4">
        <f t="shared" si="69"/>
        <v>630.56084159863815</v>
      </c>
      <c r="S186" s="4">
        <f t="shared" si="70"/>
        <v>-328.66423875529057</v>
      </c>
      <c r="T186" s="4">
        <f t="shared" si="71"/>
        <v>727.47445302002711</v>
      </c>
      <c r="U186" s="4">
        <f t="shared" si="85"/>
        <v>-684.29333093813159</v>
      </c>
      <c r="V186" s="4">
        <f t="shared" si="72"/>
        <v>702.43269099822226</v>
      </c>
      <c r="W186" s="4">
        <f t="shared" si="73"/>
        <v>27.312314118326579</v>
      </c>
      <c r="X186" s="4">
        <f t="shared" si="74"/>
        <v>1</v>
      </c>
      <c r="Y186" s="4">
        <f t="array" aca="1" ref="Y186" ca="1">INDIRECT(ADDRESS(ROW(Y186),COLUMN(P186)+X186))</f>
        <v>538.1326909982223</v>
      </c>
      <c r="Z186" s="4">
        <f t="shared" si="86"/>
        <v>-551.04400776182183</v>
      </c>
      <c r="AA186" s="4">
        <f t="shared" si="87"/>
        <v>-306.52483825519266</v>
      </c>
      <c r="AB186" s="4">
        <f t="shared" si="75"/>
        <v>306.52483825519266</v>
      </c>
      <c r="AC186" s="4">
        <f t="shared" ca="1" si="76"/>
        <v>538.1326909982223</v>
      </c>
      <c r="AD186" s="4">
        <f t="shared" si="88"/>
        <v>525.82286414294242</v>
      </c>
      <c r="AE186" s="4">
        <f t="shared" si="89"/>
        <v>348.92603680600428</v>
      </c>
      <c r="AF186" s="4">
        <f t="shared" si="90"/>
        <v>541.43269099822226</v>
      </c>
      <c r="AG186" s="4">
        <f t="shared" si="91"/>
        <v>321.33576124470943</v>
      </c>
      <c r="AH186" s="4">
        <f t="shared" si="92"/>
        <v>541.43269099822226</v>
      </c>
      <c r="AI186" s="4">
        <f t="shared" si="93"/>
        <v>321.33576124470943</v>
      </c>
      <c r="AJ186" s="4">
        <f t="shared" si="77"/>
        <v>301.07396319399572</v>
      </c>
    </row>
    <row r="187" spans="1:36" x14ac:dyDescent="0.35">
      <c r="A187" s="35">
        <v>61</v>
      </c>
      <c r="B187" s="23">
        <v>-22.408749437727902</v>
      </c>
      <c r="C187" s="23">
        <v>6.282955966448128</v>
      </c>
      <c r="D187" s="6">
        <f t="shared" si="78"/>
        <v>543.75814326756495</v>
      </c>
      <c r="E187" s="6">
        <f t="shared" si="79"/>
        <v>316.34132080189875</v>
      </c>
      <c r="F187" s="4">
        <f t="shared" si="63"/>
        <v>540.45814326756499</v>
      </c>
      <c r="G187" s="4">
        <f t="shared" si="64"/>
        <v>635.15597992024391</v>
      </c>
      <c r="H187" s="4">
        <f t="shared" si="65"/>
        <v>-333.65867919810125</v>
      </c>
      <c r="I187" s="4">
        <f t="shared" si="80"/>
        <v>725.14326157797427</v>
      </c>
      <c r="J187" s="4">
        <f t="shared" si="81"/>
        <v>-684.08852597581802</v>
      </c>
      <c r="K187" s="4">
        <f t="shared" si="66"/>
        <v>704.75814326756495</v>
      </c>
      <c r="L187" s="4">
        <f t="shared" si="67"/>
        <v>26.882669700335335</v>
      </c>
      <c r="M187" s="4">
        <f t="shared" si="82"/>
        <v>1</v>
      </c>
      <c r="N187" s="4">
        <f t="array" aca="1" ref="N187" ca="1">INDIRECT(ADDRESS(ROW(N187),COLUMN(E187)+M187))</f>
        <v>540.45814326756499</v>
      </c>
      <c r="O187" s="6">
        <f t="shared" si="83"/>
        <v>543.75814326756495</v>
      </c>
      <c r="P187" s="6">
        <f t="shared" si="84"/>
        <v>316.34132080189875</v>
      </c>
      <c r="Q187" s="4">
        <f t="shared" si="68"/>
        <v>540.45814326756499</v>
      </c>
      <c r="R187" s="4">
        <f t="shared" si="69"/>
        <v>635.15597992024391</v>
      </c>
      <c r="S187" s="4">
        <f t="shared" si="70"/>
        <v>-333.65867919810125</v>
      </c>
      <c r="T187" s="4">
        <f t="shared" si="71"/>
        <v>725.14326157797427</v>
      </c>
      <c r="U187" s="4">
        <f t="shared" si="85"/>
        <v>-684.08852597581802</v>
      </c>
      <c r="V187" s="4">
        <f t="shared" si="72"/>
        <v>704.75814326756495</v>
      </c>
      <c r="W187" s="4">
        <f t="shared" si="73"/>
        <v>26.882669700335335</v>
      </c>
      <c r="X187" s="4">
        <f t="shared" si="74"/>
        <v>1</v>
      </c>
      <c r="Y187" s="4">
        <f t="array" aca="1" ref="Y187" ca="1">INDIRECT(ADDRESS(ROW(Y187),COLUMN(P187)+X187))</f>
        <v>540.45814326756499</v>
      </c>
      <c r="Z187" s="4">
        <f t="shared" si="86"/>
        <v>-553.84376348134947</v>
      </c>
      <c r="AA187" s="4">
        <f t="shared" si="87"/>
        <v>-310.93440543185341</v>
      </c>
      <c r="AB187" s="4">
        <f t="shared" si="75"/>
        <v>310.93440543185341</v>
      </c>
      <c r="AC187" s="4">
        <f t="shared" ca="1" si="76"/>
        <v>540.45814326756499</v>
      </c>
      <c r="AD187" s="4">
        <f t="shared" si="88"/>
        <v>528.38967830575609</v>
      </c>
      <c r="AE187" s="4">
        <f t="shared" si="89"/>
        <v>344.06676551821755</v>
      </c>
      <c r="AF187" s="4">
        <f t="shared" si="90"/>
        <v>543.75814326756495</v>
      </c>
      <c r="AG187" s="4">
        <f t="shared" si="91"/>
        <v>316.34132080189875</v>
      </c>
      <c r="AH187" s="4">
        <f t="shared" si="92"/>
        <v>543.75814326756495</v>
      </c>
      <c r="AI187" s="4">
        <f t="shared" si="93"/>
        <v>316.34132080189875</v>
      </c>
      <c r="AJ187" s="4">
        <f t="shared" si="77"/>
        <v>305.93323448178245</v>
      </c>
    </row>
    <row r="188" spans="1:36" x14ac:dyDescent="0.35">
      <c r="A188" s="35">
        <v>61.5</v>
      </c>
      <c r="B188" s="23">
        <v>-22.812169919598492</v>
      </c>
      <c r="C188" s="23">
        <v>6.2193368606364636</v>
      </c>
      <c r="D188" s="6">
        <f t="shared" si="78"/>
        <v>546.03890021255688</v>
      </c>
      <c r="E188" s="6">
        <f t="shared" si="79"/>
        <v>311.32522013642921</v>
      </c>
      <c r="F188" s="4">
        <f t="shared" si="63"/>
        <v>542.73890021255693</v>
      </c>
      <c r="G188" s="4">
        <f t="shared" si="64"/>
        <v>639.73910332226365</v>
      </c>
      <c r="H188" s="4">
        <f t="shared" si="65"/>
        <v>-338.67477986357079</v>
      </c>
      <c r="I188" s="4">
        <f t="shared" si="80"/>
        <v>722.76674784201327</v>
      </c>
      <c r="J188" s="4">
        <f t="shared" si="81"/>
        <v>-683.87535640140459</v>
      </c>
      <c r="K188" s="4">
        <f t="shared" si="66"/>
        <v>707.03890021255688</v>
      </c>
      <c r="L188" s="4">
        <f t="shared" si="67"/>
        <v>26.452850075750614</v>
      </c>
      <c r="M188" s="4">
        <f t="shared" si="82"/>
        <v>1</v>
      </c>
      <c r="N188" s="4">
        <f t="array" aca="1" ref="N188" ca="1">INDIRECT(ADDRESS(ROW(N188),COLUMN(E188)+M188))</f>
        <v>542.73890021255693</v>
      </c>
      <c r="O188" s="6">
        <f t="shared" si="83"/>
        <v>546.03890021255688</v>
      </c>
      <c r="P188" s="6">
        <f t="shared" si="84"/>
        <v>311.32522013642921</v>
      </c>
      <c r="Q188" s="4">
        <f t="shared" si="68"/>
        <v>542.73890021255693</v>
      </c>
      <c r="R188" s="4">
        <f t="shared" si="69"/>
        <v>639.73910332226365</v>
      </c>
      <c r="S188" s="4">
        <f t="shared" si="70"/>
        <v>-338.67477986357079</v>
      </c>
      <c r="T188" s="4">
        <f t="shared" si="71"/>
        <v>722.76674784201327</v>
      </c>
      <c r="U188" s="4">
        <f t="shared" si="85"/>
        <v>-683.87535640140459</v>
      </c>
      <c r="V188" s="4">
        <f t="shared" si="72"/>
        <v>707.03890021255688</v>
      </c>
      <c r="W188" s="4">
        <f t="shared" si="73"/>
        <v>26.452850075750614</v>
      </c>
      <c r="X188" s="4">
        <f t="shared" si="74"/>
        <v>1</v>
      </c>
      <c r="Y188" s="4">
        <f t="array" aca="1" ref="Y188" ca="1">INDIRECT(ADDRESS(ROW(Y188),COLUMN(P188)+X188))</f>
        <v>542.73890021255693</v>
      </c>
      <c r="Z188" s="4">
        <f t="shared" si="86"/>
        <v>-556.60581294121698</v>
      </c>
      <c r="AA188" s="4">
        <f t="shared" si="87"/>
        <v>-315.36659512323263</v>
      </c>
      <c r="AB188" s="4">
        <f t="shared" si="75"/>
        <v>315.36659512323263</v>
      </c>
      <c r="AC188" s="4">
        <f t="shared" ca="1" si="76"/>
        <v>542.73890021255693</v>
      </c>
      <c r="AD188" s="4">
        <f t="shared" si="88"/>
        <v>530.91296751232733</v>
      </c>
      <c r="AE188" s="4">
        <f t="shared" si="89"/>
        <v>339.18372260781348</v>
      </c>
      <c r="AF188" s="4">
        <f t="shared" si="90"/>
        <v>546.03890021255688</v>
      </c>
      <c r="AG188" s="4">
        <f t="shared" si="91"/>
        <v>311.32522013642921</v>
      </c>
      <c r="AH188" s="4">
        <f t="shared" si="92"/>
        <v>546.03890021255688</v>
      </c>
      <c r="AI188" s="4">
        <f t="shared" si="93"/>
        <v>311.32522013642921</v>
      </c>
      <c r="AJ188" s="4">
        <f t="shared" si="77"/>
        <v>310.81627739218652</v>
      </c>
    </row>
    <row r="189" spans="1:36" x14ac:dyDescent="0.35">
      <c r="A189" s="35">
        <v>62</v>
      </c>
      <c r="B189" s="23">
        <v>-23.217160901741565</v>
      </c>
      <c r="C189" s="23">
        <v>6.1577125383827269</v>
      </c>
      <c r="D189" s="6">
        <f t="shared" si="78"/>
        <v>548.27476644588921</v>
      </c>
      <c r="E189" s="6">
        <f t="shared" si="79"/>
        <v>306.2878792602408</v>
      </c>
      <c r="F189" s="4">
        <f t="shared" si="63"/>
        <v>544.97476644588926</v>
      </c>
      <c r="G189" s="4">
        <f t="shared" si="64"/>
        <v>644.3101101225825</v>
      </c>
      <c r="H189" s="4">
        <f t="shared" si="65"/>
        <v>-343.7121207397592</v>
      </c>
      <c r="I189" s="4">
        <f t="shared" si="80"/>
        <v>720.34510796741552</v>
      </c>
      <c r="J189" s="4">
        <f t="shared" si="81"/>
        <v>-683.65385105721805</v>
      </c>
      <c r="K189" s="4">
        <f t="shared" si="66"/>
        <v>709.27476644588921</v>
      </c>
      <c r="L189" s="4">
        <f t="shared" si="67"/>
        <v>26.022852377101021</v>
      </c>
      <c r="M189" s="4">
        <f t="shared" si="82"/>
        <v>1</v>
      </c>
      <c r="N189" s="4">
        <f t="array" aca="1" ref="N189" ca="1">INDIRECT(ADDRESS(ROW(N189),COLUMN(E189)+M189))</f>
        <v>544.97476644588926</v>
      </c>
      <c r="O189" s="6">
        <f t="shared" si="83"/>
        <v>548.27476644588921</v>
      </c>
      <c r="P189" s="6">
        <f t="shared" si="84"/>
        <v>306.2878792602408</v>
      </c>
      <c r="Q189" s="4">
        <f t="shared" si="68"/>
        <v>544.97476644588926</v>
      </c>
      <c r="R189" s="4">
        <f t="shared" si="69"/>
        <v>644.3101101225825</v>
      </c>
      <c r="S189" s="4">
        <f t="shared" si="70"/>
        <v>-343.7121207397592</v>
      </c>
      <c r="T189" s="4">
        <f t="shared" si="71"/>
        <v>720.34510796741552</v>
      </c>
      <c r="U189" s="4">
        <f t="shared" si="85"/>
        <v>-683.65385105721805</v>
      </c>
      <c r="V189" s="4">
        <f t="shared" si="72"/>
        <v>709.27476644588921</v>
      </c>
      <c r="W189" s="4">
        <f t="shared" si="73"/>
        <v>26.022852377101021</v>
      </c>
      <c r="X189" s="4">
        <f t="shared" si="74"/>
        <v>1</v>
      </c>
      <c r="Y189" s="4">
        <f t="array" aca="1" ref="Y189" ca="1">INDIRECT(ADDRESS(ROW(Y189),COLUMN(P189)+X189))</f>
        <v>544.97476644588926</v>
      </c>
      <c r="Z189" s="4">
        <f t="shared" si="86"/>
        <v>-559.32994492583475</v>
      </c>
      <c r="AA189" s="4">
        <f t="shared" si="87"/>
        <v>-319.82109173010622</v>
      </c>
      <c r="AB189" s="4">
        <f t="shared" si="75"/>
        <v>319.82109173010622</v>
      </c>
      <c r="AC189" s="4">
        <f t="shared" ca="1" si="76"/>
        <v>544.97476644588926</v>
      </c>
      <c r="AD189" s="4">
        <f t="shared" si="88"/>
        <v>533.39251790557648</v>
      </c>
      <c r="AE189" s="4">
        <f t="shared" si="89"/>
        <v>334.27731795386882</v>
      </c>
      <c r="AF189" s="4">
        <f t="shared" si="90"/>
        <v>548.27476644588921</v>
      </c>
      <c r="AG189" s="4">
        <f t="shared" si="91"/>
        <v>306.2878792602408</v>
      </c>
      <c r="AH189" s="4">
        <f t="shared" si="92"/>
        <v>548.27476644588921</v>
      </c>
      <c r="AI189" s="4">
        <f t="shared" si="93"/>
        <v>306.2878792602408</v>
      </c>
      <c r="AJ189" s="4">
        <f t="shared" si="77"/>
        <v>315.72268204613118</v>
      </c>
    </row>
    <row r="190" spans="1:36" x14ac:dyDescent="0.35">
      <c r="A190" s="35">
        <v>62.5</v>
      </c>
      <c r="B190" s="23">
        <v>-23.623713524088711</v>
      </c>
      <c r="C190" s="23">
        <v>6.0981250885048723</v>
      </c>
      <c r="D190" s="6">
        <f t="shared" si="78"/>
        <v>550.46554971612909</v>
      </c>
      <c r="E190" s="6">
        <f t="shared" si="79"/>
        <v>301.22971918223107</v>
      </c>
      <c r="F190" s="4">
        <f t="shared" si="63"/>
        <v>547.16554971612914</v>
      </c>
      <c r="G190" s="4">
        <f t="shared" si="64"/>
        <v>648.86889860576548</v>
      </c>
      <c r="H190" s="4">
        <f t="shared" si="65"/>
        <v>-348.77028081776893</v>
      </c>
      <c r="I190" s="4">
        <f t="shared" si="80"/>
        <v>717.87854088886866</v>
      </c>
      <c r="J190" s="4">
        <f t="shared" si="81"/>
        <v>-683.4240379618011</v>
      </c>
      <c r="K190" s="4">
        <f t="shared" si="66"/>
        <v>711.46554971612909</v>
      </c>
      <c r="L190" s="4">
        <f t="shared" si="67"/>
        <v>25.592673717130538</v>
      </c>
      <c r="M190" s="4">
        <f t="shared" si="82"/>
        <v>1</v>
      </c>
      <c r="N190" s="4">
        <f t="array" aca="1" ref="N190" ca="1">INDIRECT(ADDRESS(ROW(N190),COLUMN(E190)+M190))</f>
        <v>547.16554971612914</v>
      </c>
      <c r="O190" s="6">
        <f t="shared" si="83"/>
        <v>550.46554971612909</v>
      </c>
      <c r="P190" s="6">
        <f t="shared" si="84"/>
        <v>301.22971918223107</v>
      </c>
      <c r="Q190" s="4">
        <f t="shared" si="68"/>
        <v>547.16554971612914</v>
      </c>
      <c r="R190" s="4">
        <f t="shared" si="69"/>
        <v>648.86889860576548</v>
      </c>
      <c r="S190" s="4">
        <f t="shared" si="70"/>
        <v>-348.77028081776893</v>
      </c>
      <c r="T190" s="4">
        <f t="shared" si="71"/>
        <v>717.87854088886866</v>
      </c>
      <c r="U190" s="4">
        <f t="shared" si="85"/>
        <v>-683.4240379618011</v>
      </c>
      <c r="V190" s="4">
        <f t="shared" si="72"/>
        <v>711.46554971612909</v>
      </c>
      <c r="W190" s="4">
        <f t="shared" si="73"/>
        <v>25.592673717130538</v>
      </c>
      <c r="X190" s="4">
        <f t="shared" si="74"/>
        <v>1</v>
      </c>
      <c r="Y190" s="4">
        <f t="array" aca="1" ref="Y190" ca="1">INDIRECT(ADDRESS(ROW(Y190),COLUMN(P190)+X190))</f>
        <v>547.16554971612914</v>
      </c>
      <c r="Z190" s="4">
        <f t="shared" si="86"/>
        <v>-562.01595116737917</v>
      </c>
      <c r="AA190" s="4">
        <f t="shared" si="87"/>
        <v>-324.29757663492524</v>
      </c>
      <c r="AB190" s="4">
        <f t="shared" si="75"/>
        <v>324.29757663492524</v>
      </c>
      <c r="AC190" s="4">
        <f t="shared" ca="1" si="76"/>
        <v>547.16554971612914</v>
      </c>
      <c r="AD190" s="4">
        <f t="shared" si="88"/>
        <v>535.82811867657847</v>
      </c>
      <c r="AE190" s="4">
        <f t="shared" si="89"/>
        <v>329.3479625939807</v>
      </c>
      <c r="AF190" s="4">
        <f t="shared" si="90"/>
        <v>550.46554971612909</v>
      </c>
      <c r="AG190" s="4">
        <f t="shared" si="91"/>
        <v>301.22971918223107</v>
      </c>
      <c r="AH190" s="4">
        <f t="shared" si="92"/>
        <v>550.46554971612909</v>
      </c>
      <c r="AI190" s="4">
        <f t="shared" si="93"/>
        <v>301.22971918223107</v>
      </c>
      <c r="AJ190" s="4">
        <f t="shared" si="77"/>
        <v>320.6520374060193</v>
      </c>
    </row>
    <row r="191" spans="1:36" x14ac:dyDescent="0.35">
      <c r="A191" s="35">
        <v>63</v>
      </c>
      <c r="B191" s="23">
        <v>-24.031819101419643</v>
      </c>
      <c r="C191" s="23">
        <v>6.0406158559423284</v>
      </c>
      <c r="D191" s="6">
        <f t="shared" ref="D191:D222" si="94">B191+$C$45*COS(RADIANS(A191))+$D$45*SIN(RADIANS(A191))</f>
        <v>552.61106091131228</v>
      </c>
      <c r="E191" s="6">
        <f t="shared" ref="E191:E222" si="95">C191-$C$45*SIN(RADIANS(A191))+$D$45*COS(RADIANS(A191))</f>
        <v>296.15116190799819</v>
      </c>
      <c r="F191" s="4">
        <f t="shared" si="63"/>
        <v>549.31106091131232</v>
      </c>
      <c r="G191" s="4">
        <f t="shared" si="64"/>
        <v>653.41536702052792</v>
      </c>
      <c r="H191" s="4">
        <f t="shared" si="65"/>
        <v>-353.84883809200181</v>
      </c>
      <c r="I191" s="4">
        <f t="shared" ref="I191:I222" si="96">-(D191-$C$23)*SIN(RADIANS($C$25))+(E191-$C$24)*COS(RADIANS($C$25))</f>
        <v>715.36724832258869</v>
      </c>
      <c r="J191" s="4">
        <f t="shared" ref="J191:J222" si="97">$C$26-SQRT((D191-$C$43)^2+(E191-$D$43)^2)</f>
        <v>-683.18594432576185</v>
      </c>
      <c r="K191" s="4">
        <f t="shared" si="66"/>
        <v>713.61106091131228</v>
      </c>
      <c r="L191" s="4">
        <f t="shared" si="67"/>
        <v>25.162311188489941</v>
      </c>
      <c r="M191" s="4">
        <f t="shared" ref="M191:M222" si="98">IF(D191&gt;=$C$20,IF(E191&lt;$C$21,1,2),IF(D191&gt;=$C$22,3,IF(L191&gt;=45+$C$25/2,6,IF(L191&lt;-90+$C$25,5,4))))</f>
        <v>1</v>
      </c>
      <c r="N191" s="4">
        <f t="array" aca="1" ref="N191" ca="1">INDIRECT(ADDRESS(ROW(N191),COLUMN(E191)+M191))</f>
        <v>549.31106091131232</v>
      </c>
      <c r="O191" s="6">
        <f t="shared" ref="O191:O222" si="99">B191+$C$46*COS(RADIANS(A191))+$D$46*SIN(RADIANS(A191))</f>
        <v>552.61106091131228</v>
      </c>
      <c r="P191" s="6">
        <f t="shared" ref="P191:P222" si="100">C191-$C$46*SIN(RADIANS(A191))+$D$46*COS(RADIANS(A191))</f>
        <v>296.15116190799819</v>
      </c>
      <c r="Q191" s="4">
        <f t="shared" si="68"/>
        <v>549.31106091131232</v>
      </c>
      <c r="R191" s="4">
        <f t="shared" si="69"/>
        <v>653.41536702052792</v>
      </c>
      <c r="S191" s="4">
        <f t="shared" si="70"/>
        <v>-353.84883809200181</v>
      </c>
      <c r="T191" s="4">
        <f t="shared" si="71"/>
        <v>715.36724832258869</v>
      </c>
      <c r="U191" s="4">
        <f t="shared" ref="U191:U222" si="101">$C$26-SQRT((O191-$C$43)^2+(P191-$D$43)^2)</f>
        <v>-683.18594432576185</v>
      </c>
      <c r="V191" s="4">
        <f t="shared" si="72"/>
        <v>713.61106091131228</v>
      </c>
      <c r="W191" s="4">
        <f t="shared" si="73"/>
        <v>25.162311188489941</v>
      </c>
      <c r="X191" s="4">
        <f t="shared" si="74"/>
        <v>1</v>
      </c>
      <c r="Y191" s="4">
        <f t="array" aca="1" ref="Y191" ca="1">INDIRECT(ADDRESS(ROW(Y191),COLUMN(P191)+X191))</f>
        <v>549.31106091131232</v>
      </c>
      <c r="Z191" s="4">
        <f t="shared" ref="Z191:Z222" si="102">($C$20-D191)*COS(-RADIANS(A191))+($C$21-E191)*SIN(-RADIANS(A191))</f>
        <v>-564.6636263720344</v>
      </c>
      <c r="AA191" s="4">
        <f t="shared" ref="AA191:AA222" si="103">-($C$20-D191)*SIN(-RADIANS(A191))+($C$21-E191)*COS(-RADIANS(A191))</f>
        <v>-328.79572824316733</v>
      </c>
      <c r="AB191" s="4">
        <f t="shared" si="75"/>
        <v>328.79572824316733</v>
      </c>
      <c r="AC191" s="4">
        <f t="shared" ca="1" si="76"/>
        <v>549.31106091131232</v>
      </c>
      <c r="AD191" s="4">
        <f t="shared" ref="AD191:AD222" si="104">B191+$C$49*COS(RADIANS(A191))+$D$49*SIN(RADIANS(A191))</f>
        <v>538.21956206956872</v>
      </c>
      <c r="AE191" s="4">
        <f t="shared" ref="AE191:AE222" si="105">C191-$C$49*SIN(RADIANS(A191))+$D$49*COS(RADIANS(A191))</f>
        <v>324.39606872476946</v>
      </c>
      <c r="AF191" s="4">
        <f t="shared" ref="AF191:AF222" si="106">B191+$C$48*COS(RADIANS(A191))+$D$48*SIN(RADIANS(A191))</f>
        <v>552.61106091131228</v>
      </c>
      <c r="AG191" s="4">
        <f t="shared" ref="AG191:AG222" si="107">C191-$C$48*SIN(RADIANS(A191))+$D$48*COS(RADIANS(A191))</f>
        <v>296.15116190799819</v>
      </c>
      <c r="AH191" s="4">
        <f t="shared" ref="AH191:AH222" si="108">B191+$C$47*COS(RADIANS(A191))+$D$47*SIN(RADIANS(A191))</f>
        <v>552.61106091131228</v>
      </c>
      <c r="AI191" s="4">
        <f t="shared" ref="AI191:AI222" si="109">C191-$C$47*SIN(RADIANS(A191))+$D$47*COS(RADIANS(A191))</f>
        <v>296.15116190799819</v>
      </c>
      <c r="AJ191" s="4">
        <f t="shared" si="77"/>
        <v>325.60393127523054</v>
      </c>
    </row>
    <row r="192" spans="1:36" x14ac:dyDescent="0.35">
      <c r="A192" s="35">
        <v>63.5</v>
      </c>
      <c r="B192" s="23">
        <v>-24.441469136085527</v>
      </c>
      <c r="C192" s="23">
        <v>5.9852254697170348</v>
      </c>
      <c r="D192" s="6">
        <f t="shared" si="94"/>
        <v>554.71111406128409</v>
      </c>
      <c r="E192" s="6">
        <f t="shared" si="95"/>
        <v>291.05263043881189</v>
      </c>
      <c r="F192" s="4">
        <f t="shared" ref="F192:F241" si="110">D192-$C$20</f>
        <v>551.41111406128414</v>
      </c>
      <c r="G192" s="4">
        <f t="shared" ref="G192:G241" si="111">SQRT((D192-$C$20)^2+(E192-$C$21)^2)</f>
        <v>657.94941357615232</v>
      </c>
      <c r="H192" s="4">
        <f t="shared" ref="H192:H241" si="112">E192-$C$21</f>
        <v>-358.94736956118811</v>
      </c>
      <c r="I192" s="4">
        <f t="shared" si="96"/>
        <v>712.81143476703642</v>
      </c>
      <c r="J192" s="4">
        <f t="shared" si="97"/>
        <v>-682.93959656571872</v>
      </c>
      <c r="K192" s="4">
        <f t="shared" ref="K192:K241" si="113">D192-$C$27</f>
        <v>715.71111406128409</v>
      </c>
      <c r="L192" s="4">
        <f t="shared" ref="L192:L241" si="114">DEGREES(ATAN2(D192-$C$43,E192-$D$43))</f>
        <v>24.73176186344477</v>
      </c>
      <c r="M192" s="4">
        <f t="shared" si="98"/>
        <v>1</v>
      </c>
      <c r="N192" s="4">
        <f t="array" aca="1" ref="N192" ca="1">INDIRECT(ADDRESS(ROW(N192),COLUMN(E192)+M192))</f>
        <v>551.41111406128414</v>
      </c>
      <c r="O192" s="6">
        <f t="shared" si="99"/>
        <v>554.71111406128409</v>
      </c>
      <c r="P192" s="6">
        <f t="shared" si="100"/>
        <v>291.05263043881189</v>
      </c>
      <c r="Q192" s="4">
        <f t="shared" ref="Q192:Q241" si="115">O192-$C$20</f>
        <v>551.41111406128414</v>
      </c>
      <c r="R192" s="4">
        <f t="shared" ref="R192:R241" si="116">SQRT((O192-$C$20)^2+(P192-$C$21)^2)</f>
        <v>657.94941357615232</v>
      </c>
      <c r="S192" s="4">
        <f t="shared" ref="S192:S241" si="117">P192-$C$21</f>
        <v>-358.94736956118811</v>
      </c>
      <c r="T192" s="4">
        <f t="shared" ref="T192:T241" si="118">-(O192-$C$23)*SIN(RADIANS($C$25))+(P192-$C$24)*COS(RADIANS($C$25))</f>
        <v>712.81143476703642</v>
      </c>
      <c r="U192" s="4">
        <f t="shared" si="101"/>
        <v>-682.93959656571872</v>
      </c>
      <c r="V192" s="4">
        <f t="shared" ref="V192:V241" si="119">O192-$C$27</f>
        <v>715.71111406128409</v>
      </c>
      <c r="W192" s="4">
        <f t="shared" ref="W192:W241" si="120">DEGREES(ATAN2(O192-$C$43,P192-$D$43))</f>
        <v>24.73176186344477</v>
      </c>
      <c r="X192" s="4">
        <f t="shared" ref="X192:X241" si="121">IF(O192&gt;=$C$20,IF(P192&lt;$C$21,1,2),IF(O192&gt;=$C$22,3,IF(W192&gt;=45+$C$25/2,6,IF(W192&lt;-90+$C$25,5,4))))</f>
        <v>1</v>
      </c>
      <c r="Y192" s="4">
        <f t="array" aca="1" ref="Y192" ca="1">INDIRECT(ADDRESS(ROW(Y192),COLUMN(P192)+X192))</f>
        <v>551.41111406128414</v>
      </c>
      <c r="Z192" s="4">
        <f t="shared" si="102"/>
        <v>-567.27276824555634</v>
      </c>
      <c r="AA192" s="4">
        <f t="shared" si="103"/>
        <v>-333.31522202297629</v>
      </c>
      <c r="AB192" s="4">
        <f t="shared" ref="AB192:AB241" si="122">-AA192</f>
        <v>333.31522202297629</v>
      </c>
      <c r="AC192" s="4">
        <f t="shared" ref="AC192:AC241" ca="1" si="123">IF(AND(Z192&gt;0,Z192&lt;$C$12),MIN(N192,Y192,AB192),MIN(N192,Y192))</f>
        <v>551.41111406128414</v>
      </c>
      <c r="AD192" s="4">
        <f t="shared" si="104"/>
        <v>540.56664338570317</v>
      </c>
      <c r="AE192" s="4">
        <f t="shared" si="105"/>
        <v>319.42204970159605</v>
      </c>
      <c r="AF192" s="4">
        <f t="shared" si="106"/>
        <v>554.71111406128409</v>
      </c>
      <c r="AG192" s="4">
        <f t="shared" si="107"/>
        <v>291.05263043881189</v>
      </c>
      <c r="AH192" s="4">
        <f t="shared" si="108"/>
        <v>554.71111406128409</v>
      </c>
      <c r="AI192" s="4">
        <f t="shared" si="109"/>
        <v>291.05263043881189</v>
      </c>
      <c r="AJ192" s="4">
        <f t="shared" ref="AJ192:AJ241" si="124">MIN($D$36-AE192,$D$36-AG192,$D$36-AI192)</f>
        <v>330.57795029840395</v>
      </c>
    </row>
    <row r="193" spans="1:36" x14ac:dyDescent="0.35">
      <c r="A193" s="35">
        <v>64</v>
      </c>
      <c r="B193" s="23">
        <v>-24.852655331755269</v>
      </c>
      <c r="C193" s="23">
        <v>5.9319938703130379</v>
      </c>
      <c r="D193" s="6">
        <f t="shared" si="94"/>
        <v>556.76552633876099</v>
      </c>
      <c r="E193" s="6">
        <f t="shared" si="95"/>
        <v>285.93454876987533</v>
      </c>
      <c r="F193" s="4">
        <f t="shared" si="110"/>
        <v>553.46552633876104</v>
      </c>
      <c r="G193" s="4">
        <f t="shared" si="111"/>
        <v>662.47093643784558</v>
      </c>
      <c r="H193" s="4">
        <f t="shared" si="112"/>
        <v>-364.06545123012467</v>
      </c>
      <c r="I193" s="4">
        <f t="shared" si="96"/>
        <v>710.21130750226848</v>
      </c>
      <c r="J193" s="4">
        <f t="shared" si="97"/>
        <v>-682.68502031634353</v>
      </c>
      <c r="K193" s="4">
        <f t="shared" si="113"/>
        <v>717.76552633876099</v>
      </c>
      <c r="L193" s="4">
        <f t="shared" si="114"/>
        <v>24.301022793598118</v>
      </c>
      <c r="M193" s="4">
        <f t="shared" si="98"/>
        <v>1</v>
      </c>
      <c r="N193" s="4">
        <f t="array" aca="1" ref="N193" ca="1">INDIRECT(ADDRESS(ROW(N193),COLUMN(E193)+M193))</f>
        <v>553.46552633876104</v>
      </c>
      <c r="O193" s="6">
        <f t="shared" si="99"/>
        <v>556.76552633876099</v>
      </c>
      <c r="P193" s="6">
        <f t="shared" si="100"/>
        <v>285.93454876987533</v>
      </c>
      <c r="Q193" s="4">
        <f t="shared" si="115"/>
        <v>553.46552633876104</v>
      </c>
      <c r="R193" s="4">
        <f t="shared" si="116"/>
        <v>662.47093643784558</v>
      </c>
      <c r="S193" s="4">
        <f t="shared" si="117"/>
        <v>-364.06545123012467</v>
      </c>
      <c r="T193" s="4">
        <f t="shared" si="118"/>
        <v>710.21130750226848</v>
      </c>
      <c r="U193" s="4">
        <f t="shared" si="101"/>
        <v>-682.68502031634353</v>
      </c>
      <c r="V193" s="4">
        <f t="shared" si="119"/>
        <v>717.76552633876099</v>
      </c>
      <c r="W193" s="4">
        <f t="shared" si="120"/>
        <v>24.301022793598118</v>
      </c>
      <c r="X193" s="4">
        <f t="shared" si="121"/>
        <v>1</v>
      </c>
      <c r="Y193" s="4">
        <f t="array" aca="1" ref="Y193" ca="1">INDIRECT(ADDRESS(ROW(Y193),COLUMN(P193)+X193))</f>
        <v>553.46552633876104</v>
      </c>
      <c r="Z193" s="4">
        <f t="shared" si="102"/>
        <v>-569.8431775181989</v>
      </c>
      <c r="AA193" s="4">
        <f t="shared" si="103"/>
        <v>-337.85573054308054</v>
      </c>
      <c r="AB193" s="4">
        <f t="shared" si="122"/>
        <v>337.85573054308054</v>
      </c>
      <c r="AC193" s="4">
        <f t="shared" ca="1" si="123"/>
        <v>553.46552633876104</v>
      </c>
      <c r="AD193" s="4">
        <f t="shared" si="104"/>
        <v>542.86916098554718</v>
      </c>
      <c r="AE193" s="4">
        <f t="shared" si="105"/>
        <v>314.42632003755892</v>
      </c>
      <c r="AF193" s="4">
        <f t="shared" si="106"/>
        <v>556.76552633876099</v>
      </c>
      <c r="AG193" s="4">
        <f t="shared" si="107"/>
        <v>285.93454876987533</v>
      </c>
      <c r="AH193" s="4">
        <f t="shared" si="108"/>
        <v>556.76552633876099</v>
      </c>
      <c r="AI193" s="4">
        <f t="shared" si="109"/>
        <v>285.93454876987533</v>
      </c>
      <c r="AJ193" s="4">
        <f t="shared" si="124"/>
        <v>335.57367996244108</v>
      </c>
    </row>
    <row r="194" spans="1:36" x14ac:dyDescent="0.35">
      <c r="A194" s="35">
        <v>64.5</v>
      </c>
      <c r="B194" s="23">
        <v>-25.265369608210939</v>
      </c>
      <c r="C194" s="23">
        <v>5.8809603365294025</v>
      </c>
      <c r="D194" s="6">
        <f t="shared" si="94"/>
        <v>558.77411805909139</v>
      </c>
      <c r="E194" s="6">
        <f t="shared" si="95"/>
        <v>280.79734188792946</v>
      </c>
      <c r="F194" s="4">
        <f t="shared" si="110"/>
        <v>555.47411805909144</v>
      </c>
      <c r="G194" s="4">
        <f t="shared" si="111"/>
        <v>666.97983372103829</v>
      </c>
      <c r="H194" s="4">
        <f t="shared" si="112"/>
        <v>-369.20265811207054</v>
      </c>
      <c r="I194" s="4">
        <f t="shared" si="96"/>
        <v>707.56707658794858</v>
      </c>
      <c r="J194" s="4">
        <f t="shared" si="97"/>
        <v>-682.42224044050238</v>
      </c>
      <c r="K194" s="4">
        <f t="shared" si="113"/>
        <v>719.77411805909139</v>
      </c>
      <c r="L194" s="4">
        <f t="shared" si="114"/>
        <v>23.870091009625551</v>
      </c>
      <c r="M194" s="4">
        <f t="shared" si="98"/>
        <v>1</v>
      </c>
      <c r="N194" s="4">
        <f t="array" aca="1" ref="N194" ca="1">INDIRECT(ADDRESS(ROW(N194),COLUMN(E194)+M194))</f>
        <v>555.47411805909144</v>
      </c>
      <c r="O194" s="6">
        <f t="shared" si="99"/>
        <v>558.77411805909139</v>
      </c>
      <c r="P194" s="6">
        <f t="shared" si="100"/>
        <v>280.79734188792946</v>
      </c>
      <c r="Q194" s="4">
        <f t="shared" si="115"/>
        <v>555.47411805909144</v>
      </c>
      <c r="R194" s="4">
        <f t="shared" si="116"/>
        <v>666.97983372103829</v>
      </c>
      <c r="S194" s="4">
        <f t="shared" si="117"/>
        <v>-369.20265811207054</v>
      </c>
      <c r="T194" s="4">
        <f t="shared" si="118"/>
        <v>707.56707658794858</v>
      </c>
      <c r="U194" s="4">
        <f t="shared" si="101"/>
        <v>-682.42224044050238</v>
      </c>
      <c r="V194" s="4">
        <f t="shared" si="119"/>
        <v>719.77411805909139</v>
      </c>
      <c r="W194" s="4">
        <f t="shared" si="120"/>
        <v>23.870091009625551</v>
      </c>
      <c r="X194" s="4">
        <f t="shared" si="121"/>
        <v>1</v>
      </c>
      <c r="Y194" s="4">
        <f t="array" aca="1" ref="Y194" ca="1">INDIRECT(ADDRESS(ROW(Y194),COLUMN(P194)+X194))</f>
        <v>555.47411805909144</v>
      </c>
      <c r="Z194" s="4">
        <f t="shared" si="102"/>
        <v>-572.37465796904746</v>
      </c>
      <c r="AA194" s="4">
        <f t="shared" si="103"/>
        <v>-342.41692350898745</v>
      </c>
      <c r="AB194" s="4">
        <f t="shared" si="122"/>
        <v>342.41692350898745</v>
      </c>
      <c r="AC194" s="4">
        <f t="shared" ca="1" si="123"/>
        <v>555.47411805909144</v>
      </c>
      <c r="AD194" s="4">
        <f t="shared" si="104"/>
        <v>545.12691629026847</v>
      </c>
      <c r="AE194" s="4">
        <f t="shared" si="105"/>
        <v>309.40929540182003</v>
      </c>
      <c r="AF194" s="4">
        <f t="shared" si="106"/>
        <v>558.77411805909139</v>
      </c>
      <c r="AG194" s="4">
        <f t="shared" si="107"/>
        <v>280.79734188792946</v>
      </c>
      <c r="AH194" s="4">
        <f t="shared" si="108"/>
        <v>558.77411805909139</v>
      </c>
      <c r="AI194" s="4">
        <f t="shared" si="109"/>
        <v>280.79734188792946</v>
      </c>
      <c r="AJ194" s="4">
        <f t="shared" si="124"/>
        <v>340.59070459817997</v>
      </c>
    </row>
    <row r="195" spans="1:36" x14ac:dyDescent="0.35">
      <c r="A195" s="35">
        <v>65</v>
      </c>
      <c r="B195" s="23">
        <v>-25.679604117224308</v>
      </c>
      <c r="C195" s="23">
        <v>5.8321635118614363</v>
      </c>
      <c r="D195" s="6">
        <f t="shared" si="94"/>
        <v>560.73671267867758</v>
      </c>
      <c r="E195" s="6">
        <f t="shared" si="95"/>
        <v>275.64143576826194</v>
      </c>
      <c r="F195" s="4">
        <f t="shared" si="110"/>
        <v>557.43671267867762</v>
      </c>
      <c r="G195" s="4">
        <f t="shared" si="111"/>
        <v>671.47600348460628</v>
      </c>
      <c r="H195" s="4">
        <f t="shared" si="112"/>
        <v>-374.35856423173806</v>
      </c>
      <c r="I195" s="4">
        <f t="shared" si="96"/>
        <v>704.87895486004163</v>
      </c>
      <c r="J195" s="4">
        <f t="shared" si="97"/>
        <v>-682.15128103748452</v>
      </c>
      <c r="K195" s="4">
        <f t="shared" si="113"/>
        <v>721.73671267867758</v>
      </c>
      <c r="L195" s="4">
        <f t="shared" si="114"/>
        <v>23.438963521020565</v>
      </c>
      <c r="M195" s="4">
        <f t="shared" si="98"/>
        <v>1</v>
      </c>
      <c r="N195" s="4">
        <f t="array" aca="1" ref="N195" ca="1">INDIRECT(ADDRESS(ROW(N195),COLUMN(E195)+M195))</f>
        <v>557.43671267867762</v>
      </c>
      <c r="O195" s="6">
        <f t="shared" si="99"/>
        <v>560.73671267867758</v>
      </c>
      <c r="P195" s="6">
        <f t="shared" si="100"/>
        <v>275.64143576826194</v>
      </c>
      <c r="Q195" s="4">
        <f t="shared" si="115"/>
        <v>557.43671267867762</v>
      </c>
      <c r="R195" s="4">
        <f t="shared" si="116"/>
        <v>671.47600348460628</v>
      </c>
      <c r="S195" s="4">
        <f t="shared" si="117"/>
        <v>-374.35856423173806</v>
      </c>
      <c r="T195" s="4">
        <f t="shared" si="118"/>
        <v>704.87895486004163</v>
      </c>
      <c r="U195" s="4">
        <f t="shared" si="101"/>
        <v>-682.15128103748452</v>
      </c>
      <c r="V195" s="4">
        <f t="shared" si="119"/>
        <v>721.73671267867758</v>
      </c>
      <c r="W195" s="4">
        <f t="shared" si="120"/>
        <v>23.438963521020565</v>
      </c>
      <c r="X195" s="4">
        <f t="shared" si="121"/>
        <v>1</v>
      </c>
      <c r="Y195" s="4">
        <f t="array" aca="1" ref="Y195" ca="1">INDIRECT(ADDRESS(ROW(Y195),COLUMN(P195)+X195))</f>
        <v>557.43671267867762</v>
      </c>
      <c r="Z195" s="4">
        <f t="shared" si="102"/>
        <v>-574.86701644979655</v>
      </c>
      <c r="AA195" s="4">
        <f t="shared" si="103"/>
        <v>-346.99846779743609</v>
      </c>
      <c r="AB195" s="4">
        <f t="shared" si="122"/>
        <v>346.99846779743609</v>
      </c>
      <c r="AC195" s="4">
        <f t="shared" ca="1" si="123"/>
        <v>557.43671267867762</v>
      </c>
      <c r="AD195" s="4">
        <f t="shared" si="104"/>
        <v>547.33971378149738</v>
      </c>
      <c r="AE195" s="4">
        <f t="shared" si="105"/>
        <v>304.37139261732375</v>
      </c>
      <c r="AF195" s="4">
        <f t="shared" si="106"/>
        <v>560.73671267867758</v>
      </c>
      <c r="AG195" s="4">
        <f t="shared" si="107"/>
        <v>275.64143576826194</v>
      </c>
      <c r="AH195" s="4">
        <f t="shared" si="108"/>
        <v>560.73671267867758</v>
      </c>
      <c r="AI195" s="4">
        <f t="shared" si="109"/>
        <v>275.64143576826194</v>
      </c>
      <c r="AJ195" s="4">
        <f t="shared" si="124"/>
        <v>345.62860738267625</v>
      </c>
    </row>
    <row r="196" spans="1:36" x14ac:dyDescent="0.35">
      <c r="A196" s="35">
        <v>65.5</v>
      </c>
      <c r="B196" s="23">
        <v>-26.095351259551606</v>
      </c>
      <c r="C196" s="23">
        <v>5.785641430465077</v>
      </c>
      <c r="D196" s="6">
        <f t="shared" si="94"/>
        <v>562.65313679202268</v>
      </c>
      <c r="E196" s="6">
        <f t="shared" si="95"/>
        <v>270.46725737117487</v>
      </c>
      <c r="F196" s="4">
        <f t="shared" si="110"/>
        <v>559.35313679202272</v>
      </c>
      <c r="G196" s="4">
        <f t="shared" si="111"/>
        <v>675.95934372300326</v>
      </c>
      <c r="H196" s="4">
        <f t="shared" si="112"/>
        <v>-379.53274262882513</v>
      </c>
      <c r="I196" s="4">
        <f t="shared" si="96"/>
        <v>702.1471579262095</v>
      </c>
      <c r="J196" s="4">
        <f t="shared" si="97"/>
        <v>-681.87216544930334</v>
      </c>
      <c r="K196" s="4">
        <f t="shared" si="113"/>
        <v>723.65313679202268</v>
      </c>
      <c r="L196" s="4">
        <f t="shared" si="114"/>
        <v>23.007637315848545</v>
      </c>
      <c r="M196" s="4">
        <f t="shared" si="98"/>
        <v>1</v>
      </c>
      <c r="N196" s="4">
        <f t="array" aca="1" ref="N196" ca="1">INDIRECT(ADDRESS(ROW(N196),COLUMN(E196)+M196))</f>
        <v>559.35313679202272</v>
      </c>
      <c r="O196" s="6">
        <f t="shared" si="99"/>
        <v>562.65313679202268</v>
      </c>
      <c r="P196" s="6">
        <f t="shared" si="100"/>
        <v>270.46725737117487</v>
      </c>
      <c r="Q196" s="4">
        <f t="shared" si="115"/>
        <v>559.35313679202272</v>
      </c>
      <c r="R196" s="4">
        <f t="shared" si="116"/>
        <v>675.95934372300326</v>
      </c>
      <c r="S196" s="4">
        <f t="shared" si="117"/>
        <v>-379.53274262882513</v>
      </c>
      <c r="T196" s="4">
        <f t="shared" si="118"/>
        <v>702.1471579262095</v>
      </c>
      <c r="U196" s="4">
        <f t="shared" si="101"/>
        <v>-681.87216544930334</v>
      </c>
      <c r="V196" s="4">
        <f t="shared" si="119"/>
        <v>723.65313679202268</v>
      </c>
      <c r="W196" s="4">
        <f t="shared" si="120"/>
        <v>23.007637315848545</v>
      </c>
      <c r="X196" s="4">
        <f t="shared" si="121"/>
        <v>1</v>
      </c>
      <c r="Y196" s="4">
        <f t="array" aca="1" ref="Y196" ca="1">INDIRECT(ADDRESS(ROW(Y196),COLUMN(P196)+X196))</f>
        <v>559.35313679202272</v>
      </c>
      <c r="Z196" s="4">
        <f t="shared" si="102"/>
        <v>-577.32006290800848</v>
      </c>
      <c r="AA196" s="4">
        <f t="shared" si="103"/>
        <v>-351.60002748908659</v>
      </c>
      <c r="AB196" s="4">
        <f t="shared" si="122"/>
        <v>351.60002748908659</v>
      </c>
      <c r="AC196" s="4">
        <f t="shared" ca="1" si="123"/>
        <v>559.35313679202272</v>
      </c>
      <c r="AD196" s="4">
        <f t="shared" si="104"/>
        <v>549.50736099981987</v>
      </c>
      <c r="AE196" s="4">
        <f t="shared" si="105"/>
        <v>299.31302965796124</v>
      </c>
      <c r="AF196" s="4">
        <f t="shared" si="106"/>
        <v>562.65313679202268</v>
      </c>
      <c r="AG196" s="4">
        <f t="shared" si="107"/>
        <v>270.46725737117487</v>
      </c>
      <c r="AH196" s="4">
        <f t="shared" si="108"/>
        <v>562.65313679202268</v>
      </c>
      <c r="AI196" s="4">
        <f t="shared" si="109"/>
        <v>270.46725737117487</v>
      </c>
      <c r="AJ196" s="4">
        <f t="shared" si="124"/>
        <v>350.68697034203876</v>
      </c>
    </row>
    <row r="197" spans="1:36" x14ac:dyDescent="0.35">
      <c r="A197" s="35">
        <v>66</v>
      </c>
      <c r="B197" s="23">
        <v>-26.512603703089638</v>
      </c>
      <c r="C197" s="23">
        <v>5.7414315427592664</v>
      </c>
      <c r="D197" s="6">
        <f t="shared" si="94"/>
        <v>564.52322012735942</v>
      </c>
      <c r="E197" s="6">
        <f t="shared" si="95"/>
        <v>265.27523463796769</v>
      </c>
      <c r="F197" s="4">
        <f t="shared" si="110"/>
        <v>561.22322012735947</v>
      </c>
      <c r="G197" s="4">
        <f t="shared" si="111"/>
        <v>680.42975235728295</v>
      </c>
      <c r="H197" s="4">
        <f t="shared" si="112"/>
        <v>-384.72476536203231</v>
      </c>
      <c r="I197" s="4">
        <f t="shared" si="96"/>
        <v>699.3719041599245</v>
      </c>
      <c r="J197" s="4">
        <f t="shared" si="97"/>
        <v>-681.58491626504997</v>
      </c>
      <c r="K197" s="4">
        <f t="shared" si="113"/>
        <v>725.52322012735942</v>
      </c>
      <c r="L197" s="4">
        <f t="shared" si="114"/>
        <v>22.576109360507189</v>
      </c>
      <c r="M197" s="4">
        <f t="shared" si="98"/>
        <v>1</v>
      </c>
      <c r="N197" s="4">
        <f t="array" aca="1" ref="N197" ca="1">INDIRECT(ADDRESS(ROW(N197),COLUMN(E197)+M197))</f>
        <v>561.22322012735947</v>
      </c>
      <c r="O197" s="6">
        <f t="shared" si="99"/>
        <v>564.52322012735942</v>
      </c>
      <c r="P197" s="6">
        <f t="shared" si="100"/>
        <v>265.27523463796769</v>
      </c>
      <c r="Q197" s="4">
        <f t="shared" si="115"/>
        <v>561.22322012735947</v>
      </c>
      <c r="R197" s="4">
        <f t="shared" si="116"/>
        <v>680.42975235728295</v>
      </c>
      <c r="S197" s="4">
        <f t="shared" si="117"/>
        <v>-384.72476536203231</v>
      </c>
      <c r="T197" s="4">
        <f t="shared" si="118"/>
        <v>699.3719041599245</v>
      </c>
      <c r="U197" s="4">
        <f t="shared" si="101"/>
        <v>-681.58491626504997</v>
      </c>
      <c r="V197" s="4">
        <f t="shared" si="119"/>
        <v>725.52322012735942</v>
      </c>
      <c r="W197" s="4">
        <f t="shared" si="120"/>
        <v>22.576109360507189</v>
      </c>
      <c r="X197" s="4">
        <f t="shared" si="121"/>
        <v>1</v>
      </c>
      <c r="Y197" s="4">
        <f t="array" aca="1" ref="Y197" ca="1">INDIRECT(ADDRESS(ROW(Y197),COLUMN(P197)+X197))</f>
        <v>561.22322012735947</v>
      </c>
      <c r="Z197" s="4">
        <f t="shared" si="102"/>
        <v>-579.73361040989312</v>
      </c>
      <c r="AA197" s="4">
        <f t="shared" si="103"/>
        <v>-356.2212638994248</v>
      </c>
      <c r="AB197" s="4">
        <f t="shared" si="122"/>
        <v>356.2212638994248</v>
      </c>
      <c r="AC197" s="4">
        <f t="shared" ca="1" si="123"/>
        <v>561.22322012735947</v>
      </c>
      <c r="AD197" s="4">
        <f t="shared" si="104"/>
        <v>551.62966854185652</v>
      </c>
      <c r="AE197" s="4">
        <f t="shared" si="105"/>
        <v>294.23462564523811</v>
      </c>
      <c r="AF197" s="4">
        <f t="shared" si="106"/>
        <v>564.52322012735942</v>
      </c>
      <c r="AG197" s="4">
        <f t="shared" si="107"/>
        <v>265.27523463796769</v>
      </c>
      <c r="AH197" s="4">
        <f t="shared" si="108"/>
        <v>564.52322012735942</v>
      </c>
      <c r="AI197" s="4">
        <f t="shared" si="109"/>
        <v>265.27523463796769</v>
      </c>
      <c r="AJ197" s="4">
        <f t="shared" si="124"/>
        <v>355.76537435476189</v>
      </c>
    </row>
    <row r="198" spans="1:36" x14ac:dyDescent="0.35">
      <c r="A198" s="35">
        <v>66.5</v>
      </c>
      <c r="B198" s="23">
        <v>-26.931354402242551</v>
      </c>
      <c r="C198" s="23">
        <v>5.6995707407220761</v>
      </c>
      <c r="D198" s="6">
        <f t="shared" si="94"/>
        <v>566.34679554080833</v>
      </c>
      <c r="E198" s="6">
        <f t="shared" si="95"/>
        <v>260.06579648649762</v>
      </c>
      <c r="F198" s="4">
        <f t="shared" si="110"/>
        <v>563.04679554080838</v>
      </c>
      <c r="G198" s="4">
        <f t="shared" si="111"/>
        <v>684.88712722497735</v>
      </c>
      <c r="H198" s="4">
        <f t="shared" si="112"/>
        <v>-389.93420351350238</v>
      </c>
      <c r="I198" s="4">
        <f t="shared" si="96"/>
        <v>696.55341469331279</v>
      </c>
      <c r="J198" s="4">
        <f t="shared" si="97"/>
        <v>-681.28955532326904</v>
      </c>
      <c r="K198" s="4">
        <f t="shared" si="113"/>
        <v>727.34679554080833</v>
      </c>
      <c r="L198" s="4">
        <f t="shared" si="114"/>
        <v>22.144376599492308</v>
      </c>
      <c r="M198" s="4">
        <f t="shared" si="98"/>
        <v>1</v>
      </c>
      <c r="N198" s="4">
        <f t="array" aca="1" ref="N198" ca="1">INDIRECT(ADDRESS(ROW(N198),COLUMN(E198)+M198))</f>
        <v>563.04679554080838</v>
      </c>
      <c r="O198" s="6">
        <f t="shared" si="99"/>
        <v>566.34679554080833</v>
      </c>
      <c r="P198" s="6">
        <f t="shared" si="100"/>
        <v>260.06579648649762</v>
      </c>
      <c r="Q198" s="4">
        <f t="shared" si="115"/>
        <v>563.04679554080838</v>
      </c>
      <c r="R198" s="4">
        <f t="shared" si="116"/>
        <v>684.88712722497735</v>
      </c>
      <c r="S198" s="4">
        <f t="shared" si="117"/>
        <v>-389.93420351350238</v>
      </c>
      <c r="T198" s="4">
        <f t="shared" si="118"/>
        <v>696.55341469331279</v>
      </c>
      <c r="U198" s="4">
        <f t="shared" si="101"/>
        <v>-681.28955532326904</v>
      </c>
      <c r="V198" s="4">
        <f t="shared" si="119"/>
        <v>727.34679554080833</v>
      </c>
      <c r="W198" s="4">
        <f t="shared" si="120"/>
        <v>22.144376599492308</v>
      </c>
      <c r="X198" s="4">
        <f t="shared" si="121"/>
        <v>1</v>
      </c>
      <c r="Y198" s="4">
        <f t="array" aca="1" ref="Y198" ca="1">INDIRECT(ADDRESS(ROW(Y198),COLUMN(P198)+X198))</f>
        <v>563.04679554080838</v>
      </c>
      <c r="Z198" s="4">
        <f t="shared" si="102"/>
        <v>-582.10747516263746</v>
      </c>
      <c r="AA198" s="4">
        <f t="shared" si="103"/>
        <v>-360.86183560784298</v>
      </c>
      <c r="AB198" s="4">
        <f t="shared" si="122"/>
        <v>360.86183560784298</v>
      </c>
      <c r="AC198" s="4">
        <f t="shared" ca="1" si="123"/>
        <v>563.04679554080838</v>
      </c>
      <c r="AD198" s="4">
        <f t="shared" si="104"/>
        <v>553.70645005587801</v>
      </c>
      <c r="AE198" s="4">
        <f t="shared" si="105"/>
        <v>289.13660084450601</v>
      </c>
      <c r="AF198" s="4">
        <f t="shared" si="106"/>
        <v>566.34679554080833</v>
      </c>
      <c r="AG198" s="4">
        <f t="shared" si="107"/>
        <v>260.06579648649762</v>
      </c>
      <c r="AH198" s="4">
        <f t="shared" si="108"/>
        <v>566.34679554080833</v>
      </c>
      <c r="AI198" s="4">
        <f t="shared" si="109"/>
        <v>260.06579648649762</v>
      </c>
      <c r="AJ198" s="4">
        <f t="shared" si="124"/>
        <v>360.86339915549399</v>
      </c>
    </row>
    <row r="199" spans="1:36" x14ac:dyDescent="0.35">
      <c r="A199" s="35">
        <v>67</v>
      </c>
      <c r="B199" s="23">
        <v>-27.351596618554719</v>
      </c>
      <c r="C199" s="23">
        <v>5.6600953829362428</v>
      </c>
      <c r="D199" s="6">
        <f t="shared" si="94"/>
        <v>568.12369900901012</v>
      </c>
      <c r="E199" s="6">
        <f t="shared" si="95"/>
        <v>254.8393728063694</v>
      </c>
      <c r="F199" s="4">
        <f t="shared" si="110"/>
        <v>564.82369900901017</v>
      </c>
      <c r="G199" s="4">
        <f t="shared" si="111"/>
        <v>689.33136606880475</v>
      </c>
      <c r="H199" s="4">
        <f t="shared" si="112"/>
        <v>-395.1606271936306</v>
      </c>
      <c r="I199" s="4">
        <f t="shared" si="96"/>
        <v>693.69191340873431</v>
      </c>
      <c r="J199" s="4">
        <f t="shared" si="97"/>
        <v>-680.98610371232132</v>
      </c>
      <c r="K199" s="4">
        <f t="shared" si="113"/>
        <v>729.12369900901012</v>
      </c>
      <c r="L199" s="4">
        <f t="shared" si="114"/>
        <v>21.712435955166683</v>
      </c>
      <c r="M199" s="4">
        <f t="shared" si="98"/>
        <v>1</v>
      </c>
      <c r="N199" s="4">
        <f t="array" aca="1" ref="N199" ca="1">INDIRECT(ADDRESS(ROW(N199),COLUMN(E199)+M199))</f>
        <v>564.82369900901017</v>
      </c>
      <c r="O199" s="6">
        <f t="shared" si="99"/>
        <v>568.12369900901012</v>
      </c>
      <c r="P199" s="6">
        <f t="shared" si="100"/>
        <v>254.8393728063694</v>
      </c>
      <c r="Q199" s="4">
        <f t="shared" si="115"/>
        <v>564.82369900901017</v>
      </c>
      <c r="R199" s="4">
        <f t="shared" si="116"/>
        <v>689.33136606880475</v>
      </c>
      <c r="S199" s="4">
        <f t="shared" si="117"/>
        <v>-395.1606271936306</v>
      </c>
      <c r="T199" s="4">
        <f t="shared" si="118"/>
        <v>693.69191340873431</v>
      </c>
      <c r="U199" s="4">
        <f t="shared" si="101"/>
        <v>-680.98610371232132</v>
      </c>
      <c r="V199" s="4">
        <f t="shared" si="119"/>
        <v>729.12369900901012</v>
      </c>
      <c r="W199" s="4">
        <f t="shared" si="120"/>
        <v>21.712435955166683</v>
      </c>
      <c r="X199" s="4">
        <f t="shared" si="121"/>
        <v>1</v>
      </c>
      <c r="Y199" s="4">
        <f t="array" aca="1" ref="Y199" ca="1">INDIRECT(ADDRESS(ROW(Y199),COLUMN(P199)+X199))</f>
        <v>564.82369900901017</v>
      </c>
      <c r="Z199" s="4">
        <f t="shared" si="102"/>
        <v>-584.44147653632376</v>
      </c>
      <c r="AA199" s="4">
        <f t="shared" si="103"/>
        <v>-365.52139848485774</v>
      </c>
      <c r="AB199" s="4">
        <f t="shared" si="122"/>
        <v>365.52139848485774</v>
      </c>
      <c r="AC199" s="4">
        <f t="shared" ca="1" si="123"/>
        <v>564.82369900901017</v>
      </c>
      <c r="AD199" s="4">
        <f t="shared" si="104"/>
        <v>555.73752223590009</v>
      </c>
      <c r="AE199" s="4">
        <f t="shared" si="105"/>
        <v>284.01937666081176</v>
      </c>
      <c r="AF199" s="4">
        <f t="shared" si="106"/>
        <v>568.12369900901012</v>
      </c>
      <c r="AG199" s="4">
        <f t="shared" si="107"/>
        <v>254.8393728063694</v>
      </c>
      <c r="AH199" s="4">
        <f t="shared" si="108"/>
        <v>568.12369900901012</v>
      </c>
      <c r="AI199" s="4">
        <f t="shared" si="109"/>
        <v>254.8393728063694</v>
      </c>
      <c r="AJ199" s="4">
        <f t="shared" si="124"/>
        <v>365.98062333918824</v>
      </c>
    </row>
    <row r="200" spans="1:36" x14ac:dyDescent="0.35">
      <c r="A200" s="35">
        <v>67.498999999999995</v>
      </c>
      <c r="B200" s="23">
        <v>-27.773323942672846</v>
      </c>
      <c r="C200" s="23">
        <v>5.6230413194415245</v>
      </c>
      <c r="D200" s="6">
        <f t="shared" si="94"/>
        <v>569.84951139084467</v>
      </c>
      <c r="E200" s="6">
        <f t="shared" si="95"/>
        <v>249.60682497714171</v>
      </c>
      <c r="F200" s="4">
        <f t="shared" si="110"/>
        <v>566.54951139084471</v>
      </c>
      <c r="G200" s="4">
        <f t="shared" si="111"/>
        <v>693.75286915593369</v>
      </c>
      <c r="H200" s="4">
        <f t="shared" si="112"/>
        <v>-400.39317502285826</v>
      </c>
      <c r="I200" s="4">
        <f t="shared" si="96"/>
        <v>690.79288003648708</v>
      </c>
      <c r="J200" s="4">
        <f t="shared" si="97"/>
        <v>-680.67439952479003</v>
      </c>
      <c r="K200" s="4">
        <f t="shared" si="113"/>
        <v>730.84951139084467</v>
      </c>
      <c r="L200" s="4">
        <f t="shared" si="114"/>
        <v>21.281167653805912</v>
      </c>
      <c r="M200" s="4">
        <f t="shared" si="98"/>
        <v>1</v>
      </c>
      <c r="N200" s="4">
        <f t="array" aca="1" ref="N200" ca="1">INDIRECT(ADDRESS(ROW(N200),COLUMN(E200)+M200))</f>
        <v>566.54951139084471</v>
      </c>
      <c r="O200" s="6">
        <f t="shared" si="99"/>
        <v>569.84951139084467</v>
      </c>
      <c r="P200" s="6">
        <f t="shared" si="100"/>
        <v>249.60682497714171</v>
      </c>
      <c r="Q200" s="4">
        <f t="shared" si="115"/>
        <v>566.54951139084471</v>
      </c>
      <c r="R200" s="4">
        <f t="shared" si="116"/>
        <v>693.75286915593369</v>
      </c>
      <c r="S200" s="4">
        <f t="shared" si="117"/>
        <v>-400.39317502285826</v>
      </c>
      <c r="T200" s="4">
        <f t="shared" si="118"/>
        <v>690.79288003648708</v>
      </c>
      <c r="U200" s="4">
        <f t="shared" si="101"/>
        <v>-680.67439952479003</v>
      </c>
      <c r="V200" s="4">
        <f t="shared" si="119"/>
        <v>730.84951139084467</v>
      </c>
      <c r="W200" s="4">
        <f t="shared" si="120"/>
        <v>21.281167653805912</v>
      </c>
      <c r="X200" s="4">
        <f t="shared" si="121"/>
        <v>1</v>
      </c>
      <c r="Y200" s="4">
        <f t="array" aca="1" ref="Y200" ca="1">INDIRECT(ADDRESS(ROW(Y200),COLUMN(P200)+X200))</f>
        <v>566.54951139084471</v>
      </c>
      <c r="Z200" s="4">
        <f t="shared" si="102"/>
        <v>-586.73063209829047</v>
      </c>
      <c r="AA200" s="4">
        <f t="shared" si="103"/>
        <v>-370.18942288999915</v>
      </c>
      <c r="AB200" s="4">
        <f t="shared" si="122"/>
        <v>370.18942288999915</v>
      </c>
      <c r="AC200" s="4">
        <f t="shared" ca="1" si="123"/>
        <v>566.54951139084471</v>
      </c>
      <c r="AD200" s="4">
        <f t="shared" si="104"/>
        <v>557.7179354324694</v>
      </c>
      <c r="AE200" s="4">
        <f t="shared" si="105"/>
        <v>278.89359442626619</v>
      </c>
      <c r="AF200" s="4">
        <f t="shared" si="106"/>
        <v>569.84951139084467</v>
      </c>
      <c r="AG200" s="4">
        <f t="shared" si="107"/>
        <v>249.60682497714171</v>
      </c>
      <c r="AH200" s="4">
        <f t="shared" si="108"/>
        <v>569.84951139084467</v>
      </c>
      <c r="AI200" s="4">
        <f t="shared" si="109"/>
        <v>249.60682497714171</v>
      </c>
      <c r="AJ200" s="4">
        <f t="shared" si="124"/>
        <v>371.10640557373381</v>
      </c>
    </row>
    <row r="201" spans="1:36" x14ac:dyDescent="0.35">
      <c r="A201" s="35">
        <v>67.998999999999995</v>
      </c>
      <c r="B201" s="23">
        <v>-28.196530317706671</v>
      </c>
      <c r="C201" s="23">
        <v>5.5884439164511663</v>
      </c>
      <c r="D201" s="6">
        <f t="shared" si="94"/>
        <v>571.53268251857651</v>
      </c>
      <c r="E201" s="6">
        <f t="shared" si="95"/>
        <v>244.34776053210106</v>
      </c>
      <c r="F201" s="4">
        <f t="shared" si="110"/>
        <v>568.23268251857655</v>
      </c>
      <c r="G201" s="4">
        <f t="shared" si="111"/>
        <v>698.17055285050446</v>
      </c>
      <c r="H201" s="4">
        <f t="shared" si="112"/>
        <v>-405.65223946789894</v>
      </c>
      <c r="I201" s="4">
        <f t="shared" si="96"/>
        <v>687.84612448824726</v>
      </c>
      <c r="J201" s="4">
        <f t="shared" si="97"/>
        <v>-680.3548401268223</v>
      </c>
      <c r="K201" s="4">
        <f t="shared" si="113"/>
        <v>732.53268251857651</v>
      </c>
      <c r="L201" s="4">
        <f t="shared" si="114"/>
        <v>20.848802323030036</v>
      </c>
      <c r="M201" s="4">
        <f t="shared" si="98"/>
        <v>1</v>
      </c>
      <c r="N201" s="4">
        <f t="array" aca="1" ref="N201" ca="1">INDIRECT(ADDRESS(ROW(N201),COLUMN(E201)+M201))</f>
        <v>568.23268251857655</v>
      </c>
      <c r="O201" s="6">
        <f t="shared" si="99"/>
        <v>571.53268251857651</v>
      </c>
      <c r="P201" s="6">
        <f t="shared" si="100"/>
        <v>244.34776053210106</v>
      </c>
      <c r="Q201" s="4">
        <f t="shared" si="115"/>
        <v>568.23268251857655</v>
      </c>
      <c r="R201" s="4">
        <f t="shared" si="116"/>
        <v>698.17055285050446</v>
      </c>
      <c r="S201" s="4">
        <f t="shared" si="117"/>
        <v>-405.65223946789894</v>
      </c>
      <c r="T201" s="4">
        <f t="shared" si="118"/>
        <v>687.84612448824726</v>
      </c>
      <c r="U201" s="4">
        <f t="shared" si="101"/>
        <v>-680.3548401268223</v>
      </c>
      <c r="V201" s="4">
        <f t="shared" si="119"/>
        <v>732.53268251857651</v>
      </c>
      <c r="W201" s="4">
        <f t="shared" si="120"/>
        <v>20.848802323030036</v>
      </c>
      <c r="X201" s="4">
        <f t="shared" si="121"/>
        <v>1</v>
      </c>
      <c r="Y201" s="4">
        <f t="array" aca="1" ref="Y201" ca="1">INDIRECT(ADDRESS(ROW(Y201),COLUMN(P201)+X201))</f>
        <v>568.23268251857655</v>
      </c>
      <c r="Z201" s="4">
        <f t="shared" si="102"/>
        <v>-588.98445955209684</v>
      </c>
      <c r="AA201" s="4">
        <f t="shared" si="103"/>
        <v>-374.8858856688305</v>
      </c>
      <c r="AB201" s="4">
        <f t="shared" si="122"/>
        <v>374.8858856688305</v>
      </c>
      <c r="AC201" s="4">
        <f t="shared" ca="1" si="123"/>
        <v>568.23268251857655</v>
      </c>
      <c r="AD201" s="4">
        <f t="shared" si="104"/>
        <v>559.65714052667101</v>
      </c>
      <c r="AE201" s="4">
        <f t="shared" si="105"/>
        <v>273.73928145903659</v>
      </c>
      <c r="AF201" s="4">
        <f t="shared" si="106"/>
        <v>571.53268251857651</v>
      </c>
      <c r="AG201" s="4">
        <f t="shared" si="107"/>
        <v>244.34776053210106</v>
      </c>
      <c r="AH201" s="4">
        <f t="shared" si="108"/>
        <v>571.53268251857651</v>
      </c>
      <c r="AI201" s="4">
        <f t="shared" si="109"/>
        <v>244.34776053210106</v>
      </c>
      <c r="AJ201" s="4">
        <f t="shared" si="124"/>
        <v>376.26071854096341</v>
      </c>
    </row>
    <row r="202" spans="1:36" x14ac:dyDescent="0.35">
      <c r="A202" s="35">
        <v>68.498999999999995</v>
      </c>
      <c r="B202" s="23">
        <v>-28.6212100640671</v>
      </c>
      <c r="C202" s="23">
        <v>5.5563380809925835</v>
      </c>
      <c r="D202" s="6">
        <f t="shared" si="94"/>
        <v>573.16870857347828</v>
      </c>
      <c r="E202" s="6">
        <f t="shared" si="95"/>
        <v>239.07300520823753</v>
      </c>
      <c r="F202" s="4">
        <f t="shared" si="110"/>
        <v>569.86870857347833</v>
      </c>
      <c r="G202" s="4">
        <f t="shared" si="111"/>
        <v>702.57479321406993</v>
      </c>
      <c r="H202" s="4">
        <f t="shared" si="112"/>
        <v>-410.92699479176247</v>
      </c>
      <c r="I202" s="4">
        <f t="shared" si="96"/>
        <v>684.85704476080446</v>
      </c>
      <c r="J202" s="4">
        <f t="shared" si="97"/>
        <v>-680.02724875361037</v>
      </c>
      <c r="K202" s="4">
        <f t="shared" si="113"/>
        <v>734.16870857347828</v>
      </c>
      <c r="L202" s="4">
        <f t="shared" si="114"/>
        <v>20.41621974974603</v>
      </c>
      <c r="M202" s="4">
        <f t="shared" si="98"/>
        <v>1</v>
      </c>
      <c r="N202" s="4">
        <f t="array" aca="1" ref="N202" ca="1">INDIRECT(ADDRESS(ROW(N202),COLUMN(E202)+M202))</f>
        <v>569.86870857347833</v>
      </c>
      <c r="O202" s="6">
        <f t="shared" si="99"/>
        <v>573.16870857347828</v>
      </c>
      <c r="P202" s="6">
        <f t="shared" si="100"/>
        <v>239.07300520823753</v>
      </c>
      <c r="Q202" s="4">
        <f t="shared" si="115"/>
        <v>569.86870857347833</v>
      </c>
      <c r="R202" s="4">
        <f t="shared" si="116"/>
        <v>702.57479321406993</v>
      </c>
      <c r="S202" s="4">
        <f t="shared" si="117"/>
        <v>-410.92699479176247</v>
      </c>
      <c r="T202" s="4">
        <f t="shared" si="118"/>
        <v>684.85704476080446</v>
      </c>
      <c r="U202" s="4">
        <f t="shared" si="101"/>
        <v>-680.02724875361037</v>
      </c>
      <c r="V202" s="4">
        <f t="shared" si="119"/>
        <v>734.16870857347828</v>
      </c>
      <c r="W202" s="4">
        <f t="shared" si="120"/>
        <v>20.41621974974603</v>
      </c>
      <c r="X202" s="4">
        <f t="shared" si="121"/>
        <v>1</v>
      </c>
      <c r="Y202" s="4">
        <f t="array" aca="1" ref="Y202" ca="1">INDIRECT(ADDRESS(ROW(Y202),COLUMN(P202)+X202))</f>
        <v>569.86870857347833</v>
      </c>
      <c r="Z202" s="4">
        <f t="shared" si="102"/>
        <v>-591.1979012412645</v>
      </c>
      <c r="AA202" s="4">
        <f t="shared" si="103"/>
        <v>-379.60029192259225</v>
      </c>
      <c r="AB202" s="4">
        <f t="shared" si="122"/>
        <v>379.60029192259225</v>
      </c>
      <c r="AC202" s="4">
        <f t="shared" ca="1" si="123"/>
        <v>569.86870857347833</v>
      </c>
      <c r="AD202" s="4">
        <f t="shared" si="104"/>
        <v>561.55010491654321</v>
      </c>
      <c r="AE202" s="4">
        <f t="shared" si="105"/>
        <v>268.56703933487165</v>
      </c>
      <c r="AF202" s="4">
        <f t="shared" si="106"/>
        <v>573.16870857347828</v>
      </c>
      <c r="AG202" s="4">
        <f t="shared" si="107"/>
        <v>239.07300520823753</v>
      </c>
      <c r="AH202" s="4">
        <f t="shared" si="108"/>
        <v>573.16870857347828</v>
      </c>
      <c r="AI202" s="4">
        <f t="shared" si="109"/>
        <v>239.07300520823753</v>
      </c>
      <c r="AJ202" s="4">
        <f t="shared" si="124"/>
        <v>381.43296066512835</v>
      </c>
    </row>
    <row r="203" spans="1:36" x14ac:dyDescent="0.35">
      <c r="A203" s="35">
        <v>68.998999999999995</v>
      </c>
      <c r="B203" s="23">
        <v>-29.047357905867749</v>
      </c>
      <c r="C203" s="23">
        <v>5.5267582855328277</v>
      </c>
      <c r="D203" s="6">
        <f t="shared" si="94"/>
        <v>574.75743790071112</v>
      </c>
      <c r="E203" s="6">
        <f t="shared" si="95"/>
        <v>233.78299272607447</v>
      </c>
      <c r="F203" s="4">
        <f t="shared" si="110"/>
        <v>571.45743790071117</v>
      </c>
      <c r="G203" s="4">
        <f t="shared" si="111"/>
        <v>706.96548747170687</v>
      </c>
      <c r="H203" s="4">
        <f t="shared" si="112"/>
        <v>-416.21700727392556</v>
      </c>
      <c r="I203" s="4">
        <f t="shared" si="96"/>
        <v>681.82587562150434</v>
      </c>
      <c r="J203" s="4">
        <f t="shared" si="97"/>
        <v>-679.69164345374759</v>
      </c>
      <c r="K203" s="4">
        <f t="shared" si="113"/>
        <v>735.75743790071112</v>
      </c>
      <c r="L203" s="4">
        <f t="shared" si="114"/>
        <v>19.983416765506558</v>
      </c>
      <c r="M203" s="4">
        <f t="shared" si="98"/>
        <v>1</v>
      </c>
      <c r="N203" s="4">
        <f t="array" aca="1" ref="N203" ca="1">INDIRECT(ADDRESS(ROW(N203),COLUMN(E203)+M203))</f>
        <v>571.45743790071117</v>
      </c>
      <c r="O203" s="6">
        <f t="shared" si="99"/>
        <v>574.75743790071112</v>
      </c>
      <c r="P203" s="6">
        <f t="shared" si="100"/>
        <v>233.78299272607447</v>
      </c>
      <c r="Q203" s="4">
        <f t="shared" si="115"/>
        <v>571.45743790071117</v>
      </c>
      <c r="R203" s="4">
        <f t="shared" si="116"/>
        <v>706.96548747170687</v>
      </c>
      <c r="S203" s="4">
        <f t="shared" si="117"/>
        <v>-416.21700727392556</v>
      </c>
      <c r="T203" s="4">
        <f t="shared" si="118"/>
        <v>681.82587562150434</v>
      </c>
      <c r="U203" s="4">
        <f t="shared" si="101"/>
        <v>-679.69164345374759</v>
      </c>
      <c r="V203" s="4">
        <f t="shared" si="119"/>
        <v>735.75743790071112</v>
      </c>
      <c r="W203" s="4">
        <f t="shared" si="120"/>
        <v>19.983416765506558</v>
      </c>
      <c r="X203" s="4">
        <f t="shared" si="121"/>
        <v>1</v>
      </c>
      <c r="Y203" s="4">
        <f t="array" aca="1" ref="Y203" ca="1">INDIRECT(ADDRESS(ROW(Y203),COLUMN(P203)+X203))</f>
        <v>571.45743790071117</v>
      </c>
      <c r="Z203" s="4">
        <f t="shared" si="102"/>
        <v>-593.37078939327273</v>
      </c>
      <c r="AA203" s="4">
        <f t="shared" si="103"/>
        <v>-384.33228692228369</v>
      </c>
      <c r="AB203" s="4">
        <f t="shared" si="122"/>
        <v>384.33228692228369</v>
      </c>
      <c r="AC203" s="4">
        <f t="shared" ca="1" si="123"/>
        <v>571.45743790071117</v>
      </c>
      <c r="AD203" s="4">
        <f t="shared" si="104"/>
        <v>563.39665738039832</v>
      </c>
      <c r="AE203" s="4">
        <f t="shared" si="105"/>
        <v>263.37729396751757</v>
      </c>
      <c r="AF203" s="4">
        <f t="shared" si="106"/>
        <v>574.75743790071112</v>
      </c>
      <c r="AG203" s="4">
        <f t="shared" si="107"/>
        <v>233.78299272607447</v>
      </c>
      <c r="AH203" s="4">
        <f t="shared" si="108"/>
        <v>574.75743790071112</v>
      </c>
      <c r="AI203" s="4">
        <f t="shared" si="109"/>
        <v>233.78299272607447</v>
      </c>
      <c r="AJ203" s="4">
        <f t="shared" si="124"/>
        <v>386.62270603248243</v>
      </c>
    </row>
    <row r="204" spans="1:36" x14ac:dyDescent="0.35">
      <c r="A204" s="35">
        <v>69.498999999999995</v>
      </c>
      <c r="B204" s="23">
        <v>-29.474968998986359</v>
      </c>
      <c r="C204" s="23">
        <v>5.4997385926520472</v>
      </c>
      <c r="D204" s="6">
        <f t="shared" si="94"/>
        <v>576.2987219037002</v>
      </c>
      <c r="E204" s="6">
        <f t="shared" si="95"/>
        <v>228.4781577505079</v>
      </c>
      <c r="F204" s="4">
        <f t="shared" si="110"/>
        <v>572.99872190370024</v>
      </c>
      <c r="G204" s="4">
        <f t="shared" si="111"/>
        <v>711.34253267794952</v>
      </c>
      <c r="H204" s="4">
        <f t="shared" si="112"/>
        <v>-421.52184224949212</v>
      </c>
      <c r="I204" s="4">
        <f t="shared" si="96"/>
        <v>678.75285452693788</v>
      </c>
      <c r="J204" s="4">
        <f t="shared" si="97"/>
        <v>-679.34804149538343</v>
      </c>
      <c r="K204" s="4">
        <f t="shared" si="113"/>
        <v>737.2987219037002</v>
      </c>
      <c r="L204" s="4">
        <f t="shared" si="114"/>
        <v>19.55039017857851</v>
      </c>
      <c r="M204" s="4">
        <f t="shared" si="98"/>
        <v>1</v>
      </c>
      <c r="N204" s="4">
        <f t="array" aca="1" ref="N204" ca="1">INDIRECT(ADDRESS(ROW(N204),COLUMN(E204)+M204))</f>
        <v>572.99872190370024</v>
      </c>
      <c r="O204" s="6">
        <f t="shared" si="99"/>
        <v>576.2987219037002</v>
      </c>
      <c r="P204" s="6">
        <f t="shared" si="100"/>
        <v>228.4781577505079</v>
      </c>
      <c r="Q204" s="4">
        <f t="shared" si="115"/>
        <v>572.99872190370024</v>
      </c>
      <c r="R204" s="4">
        <f t="shared" si="116"/>
        <v>711.34253267794952</v>
      </c>
      <c r="S204" s="4">
        <f t="shared" si="117"/>
        <v>-421.52184224949212</v>
      </c>
      <c r="T204" s="4">
        <f t="shared" si="118"/>
        <v>678.75285452693788</v>
      </c>
      <c r="U204" s="4">
        <f t="shared" si="101"/>
        <v>-679.34804149538343</v>
      </c>
      <c r="V204" s="4">
        <f t="shared" si="119"/>
        <v>737.2987219037002</v>
      </c>
      <c r="W204" s="4">
        <f t="shared" si="120"/>
        <v>19.55039017857851</v>
      </c>
      <c r="X204" s="4">
        <f t="shared" si="121"/>
        <v>1</v>
      </c>
      <c r="Y204" s="4">
        <f t="array" aca="1" ref="Y204" ca="1">INDIRECT(ADDRESS(ROW(Y204),COLUMN(P204)+X204))</f>
        <v>572.99872190370024</v>
      </c>
      <c r="Z204" s="4">
        <f t="shared" si="102"/>
        <v>-595.50295950293253</v>
      </c>
      <c r="AA204" s="4">
        <f t="shared" si="103"/>
        <v>-389.08151333612398</v>
      </c>
      <c r="AB204" s="4">
        <f t="shared" si="122"/>
        <v>389.08151333612398</v>
      </c>
      <c r="AC204" s="4">
        <f t="shared" ca="1" si="123"/>
        <v>572.99872190370024</v>
      </c>
      <c r="AD204" s="4">
        <f t="shared" si="104"/>
        <v>565.19662968743114</v>
      </c>
      <c r="AE204" s="4">
        <f t="shared" si="105"/>
        <v>258.17047238614151</v>
      </c>
      <c r="AF204" s="4">
        <f t="shared" si="106"/>
        <v>576.2987219037002</v>
      </c>
      <c r="AG204" s="4">
        <f t="shared" si="107"/>
        <v>228.4781577505079</v>
      </c>
      <c r="AH204" s="4">
        <f t="shared" si="108"/>
        <v>576.2987219037002</v>
      </c>
      <c r="AI204" s="4">
        <f t="shared" si="109"/>
        <v>228.4781577505079</v>
      </c>
      <c r="AJ204" s="4">
        <f t="shared" si="124"/>
        <v>391.82952761385849</v>
      </c>
    </row>
    <row r="205" spans="1:36" x14ac:dyDescent="0.35">
      <c r="A205" s="35">
        <v>69.998999999999995</v>
      </c>
      <c r="B205" s="23">
        <v>-29.904038960891956</v>
      </c>
      <c r="C205" s="23">
        <v>5.4753126798302221</v>
      </c>
      <c r="D205" s="6">
        <f t="shared" si="94"/>
        <v>577.79241502599177</v>
      </c>
      <c r="E205" s="6">
        <f t="shared" si="95"/>
        <v>223.15893588508524</v>
      </c>
      <c r="F205" s="4">
        <f t="shared" si="110"/>
        <v>574.49241502599182</v>
      </c>
      <c r="G205" s="4">
        <f t="shared" si="111"/>
        <v>715.70582569736644</v>
      </c>
      <c r="H205" s="4">
        <f t="shared" si="112"/>
        <v>-426.84106411491473</v>
      </c>
      <c r="I205" s="4">
        <f t="shared" si="96"/>
        <v>675.63822160689688</v>
      </c>
      <c r="J205" s="4">
        <f t="shared" si="97"/>
        <v>-678.99645935325179</v>
      </c>
      <c r="K205" s="4">
        <f t="shared" si="113"/>
        <v>738.79241502599177</v>
      </c>
      <c r="L205" s="4">
        <f t="shared" si="114"/>
        <v>19.117136773702757</v>
      </c>
      <c r="M205" s="4">
        <f t="shared" si="98"/>
        <v>1</v>
      </c>
      <c r="N205" s="4">
        <f t="array" aca="1" ref="N205" ca="1">INDIRECT(ADDRESS(ROW(N205),COLUMN(E205)+M205))</f>
        <v>574.49241502599182</v>
      </c>
      <c r="O205" s="6">
        <f t="shared" si="99"/>
        <v>577.79241502599177</v>
      </c>
      <c r="P205" s="6">
        <f t="shared" si="100"/>
        <v>223.15893588508524</v>
      </c>
      <c r="Q205" s="4">
        <f t="shared" si="115"/>
        <v>574.49241502599182</v>
      </c>
      <c r="R205" s="4">
        <f t="shared" si="116"/>
        <v>715.70582569736644</v>
      </c>
      <c r="S205" s="4">
        <f t="shared" si="117"/>
        <v>-426.84106411491473</v>
      </c>
      <c r="T205" s="4">
        <f t="shared" si="118"/>
        <v>675.63822160689688</v>
      </c>
      <c r="U205" s="4">
        <f t="shared" si="101"/>
        <v>-678.99645935325179</v>
      </c>
      <c r="V205" s="4">
        <f t="shared" si="119"/>
        <v>738.79241502599177</v>
      </c>
      <c r="W205" s="4">
        <f t="shared" si="120"/>
        <v>19.117136773702757</v>
      </c>
      <c r="X205" s="4">
        <f t="shared" si="121"/>
        <v>1</v>
      </c>
      <c r="Y205" s="4">
        <f t="array" aca="1" ref="Y205" ca="1">INDIRECT(ADDRESS(ROW(Y205),COLUMN(P205)+X205))</f>
        <v>574.49241502599182</v>
      </c>
      <c r="Z205" s="4">
        <f t="shared" si="102"/>
        <v>-597.59425035247534</v>
      </c>
      <c r="AA205" s="4">
        <f t="shared" si="103"/>
        <v>-393.84761124426319</v>
      </c>
      <c r="AB205" s="4">
        <f t="shared" si="122"/>
        <v>393.84761124426319</v>
      </c>
      <c r="AC205" s="4">
        <f t="shared" ca="1" si="123"/>
        <v>574.49241502599182</v>
      </c>
      <c r="AD205" s="4">
        <f t="shared" si="104"/>
        <v>566.94985658107237</v>
      </c>
      <c r="AE205" s="4">
        <f t="shared" si="105"/>
        <v>252.94700273019134</v>
      </c>
      <c r="AF205" s="4">
        <f t="shared" si="106"/>
        <v>577.79241502599177</v>
      </c>
      <c r="AG205" s="4">
        <f t="shared" si="107"/>
        <v>223.15893588508524</v>
      </c>
      <c r="AH205" s="4">
        <f t="shared" si="108"/>
        <v>577.79241502599177</v>
      </c>
      <c r="AI205" s="4">
        <f t="shared" si="109"/>
        <v>223.15893588508524</v>
      </c>
      <c r="AJ205" s="4">
        <f t="shared" si="124"/>
        <v>397.05299726980866</v>
      </c>
    </row>
    <row r="206" spans="1:36" x14ac:dyDescent="0.35">
      <c r="A206" s="35">
        <v>70.498999999999995</v>
      </c>
      <c r="B206" s="23">
        <v>-30.334563902355171</v>
      </c>
      <c r="C206" s="23">
        <v>5.453513864415453</v>
      </c>
      <c r="D206" s="6">
        <f t="shared" si="94"/>
        <v>579.23837473096194</v>
      </c>
      <c r="E206" s="6">
        <f t="shared" si="95"/>
        <v>217.8257636663663</v>
      </c>
      <c r="F206" s="4">
        <f t="shared" si="110"/>
        <v>575.93837473096198</v>
      </c>
      <c r="G206" s="4">
        <f t="shared" si="111"/>
        <v>720.05526318352918</v>
      </c>
      <c r="H206" s="4">
        <f t="shared" si="112"/>
        <v>-432.1742363336337</v>
      </c>
      <c r="I206" s="4">
        <f t="shared" si="96"/>
        <v>672.48221964701156</v>
      </c>
      <c r="J206" s="4">
        <f t="shared" si="97"/>
        <v>-678.63691269317508</v>
      </c>
      <c r="K206" s="4">
        <f t="shared" si="113"/>
        <v>740.23837473096194</v>
      </c>
      <c r="L206" s="4">
        <f t="shared" si="114"/>
        <v>18.683653311847912</v>
      </c>
      <c r="M206" s="4">
        <f t="shared" si="98"/>
        <v>1</v>
      </c>
      <c r="N206" s="4">
        <f t="array" aca="1" ref="N206" ca="1">INDIRECT(ADDRESS(ROW(N206),COLUMN(E206)+M206))</f>
        <v>575.93837473096198</v>
      </c>
      <c r="O206" s="6">
        <f t="shared" si="99"/>
        <v>579.23837473096194</v>
      </c>
      <c r="P206" s="6">
        <f t="shared" si="100"/>
        <v>217.8257636663663</v>
      </c>
      <c r="Q206" s="4">
        <f t="shared" si="115"/>
        <v>575.93837473096198</v>
      </c>
      <c r="R206" s="4">
        <f t="shared" si="116"/>
        <v>720.05526318352918</v>
      </c>
      <c r="S206" s="4">
        <f t="shared" si="117"/>
        <v>-432.1742363336337</v>
      </c>
      <c r="T206" s="4">
        <f t="shared" si="118"/>
        <v>672.48221964701156</v>
      </c>
      <c r="U206" s="4">
        <f t="shared" si="101"/>
        <v>-678.63691269317508</v>
      </c>
      <c r="V206" s="4">
        <f t="shared" si="119"/>
        <v>740.23837473096194</v>
      </c>
      <c r="W206" s="4">
        <f t="shared" si="120"/>
        <v>18.683653311847912</v>
      </c>
      <c r="X206" s="4">
        <f t="shared" si="121"/>
        <v>1</v>
      </c>
      <c r="Y206" s="4">
        <f t="array" aca="1" ref="Y206" ca="1">INDIRECT(ADDRESS(ROW(Y206),COLUMN(P206)+X206))</f>
        <v>575.93837473096198</v>
      </c>
      <c r="Z206" s="4">
        <f t="shared" si="102"/>
        <v>-599.64450403144042</v>
      </c>
      <c r="AA206" s="4">
        <f t="shared" si="103"/>
        <v>-398.63021815109448</v>
      </c>
      <c r="AB206" s="4">
        <f t="shared" si="122"/>
        <v>398.63021815109448</v>
      </c>
      <c r="AC206" s="4">
        <f t="shared" ca="1" si="123"/>
        <v>575.93837473096198</v>
      </c>
      <c r="AD206" s="4">
        <f t="shared" si="104"/>
        <v>568.65617576019645</v>
      </c>
      <c r="AE206" s="4">
        <f t="shared" si="105"/>
        <v>247.70731424432543</v>
      </c>
      <c r="AF206" s="4">
        <f t="shared" si="106"/>
        <v>579.23837473096194</v>
      </c>
      <c r="AG206" s="4">
        <f t="shared" si="107"/>
        <v>217.8257636663663</v>
      </c>
      <c r="AH206" s="4">
        <f t="shared" si="108"/>
        <v>579.23837473096194</v>
      </c>
      <c r="AI206" s="4">
        <f t="shared" si="109"/>
        <v>217.8257636663663</v>
      </c>
      <c r="AJ206" s="4">
        <f t="shared" si="124"/>
        <v>402.2926857556746</v>
      </c>
    </row>
    <row r="207" spans="1:36" x14ac:dyDescent="0.35">
      <c r="A207" s="35">
        <v>70.998999999999995</v>
      </c>
      <c r="B207" s="23">
        <v>-30.76654046117082</v>
      </c>
      <c r="C207" s="23">
        <v>5.4343751288447653</v>
      </c>
      <c r="D207" s="6">
        <f t="shared" si="94"/>
        <v>580.63646147924533</v>
      </c>
      <c r="E207" s="6">
        <f t="shared" si="95"/>
        <v>212.4790785584363</v>
      </c>
      <c r="F207" s="4">
        <f t="shared" si="110"/>
        <v>577.33646147924537</v>
      </c>
      <c r="G207" s="4">
        <f t="shared" si="111"/>
        <v>724.39074155627577</v>
      </c>
      <c r="H207" s="4">
        <f t="shared" si="112"/>
        <v>-437.5209214415637</v>
      </c>
      <c r="I207" s="4">
        <f t="shared" si="96"/>
        <v>669.28509407003821</v>
      </c>
      <c r="J207" s="4">
        <f t="shared" si="97"/>
        <v>-678.26941635392336</v>
      </c>
      <c r="K207" s="4">
        <f t="shared" si="113"/>
        <v>741.63646147924533</v>
      </c>
      <c r="L207" s="4">
        <f t="shared" si="114"/>
        <v>18.249936529956624</v>
      </c>
      <c r="M207" s="4">
        <f t="shared" si="98"/>
        <v>1</v>
      </c>
      <c r="N207" s="4">
        <f t="array" aca="1" ref="N207" ca="1">INDIRECT(ADDRESS(ROW(N207),COLUMN(E207)+M207))</f>
        <v>577.33646147924537</v>
      </c>
      <c r="O207" s="6">
        <f t="shared" si="99"/>
        <v>580.63646147924533</v>
      </c>
      <c r="P207" s="6">
        <f t="shared" si="100"/>
        <v>212.4790785584363</v>
      </c>
      <c r="Q207" s="4">
        <f t="shared" si="115"/>
        <v>577.33646147924537</v>
      </c>
      <c r="R207" s="4">
        <f t="shared" si="116"/>
        <v>724.39074155627577</v>
      </c>
      <c r="S207" s="4">
        <f t="shared" si="117"/>
        <v>-437.5209214415637</v>
      </c>
      <c r="T207" s="4">
        <f t="shared" si="118"/>
        <v>669.28509407003821</v>
      </c>
      <c r="U207" s="4">
        <f t="shared" si="101"/>
        <v>-678.26941635392336</v>
      </c>
      <c r="V207" s="4">
        <f t="shared" si="119"/>
        <v>741.63646147924533</v>
      </c>
      <c r="W207" s="4">
        <f t="shared" si="120"/>
        <v>18.249936529956624</v>
      </c>
      <c r="X207" s="4">
        <f t="shared" si="121"/>
        <v>1</v>
      </c>
      <c r="Y207" s="4">
        <f t="array" aca="1" ref="Y207" ca="1">INDIRECT(ADDRESS(ROW(Y207),COLUMN(P207)+X207))</f>
        <v>577.33646147924537</v>
      </c>
      <c r="Z207" s="4">
        <f t="shared" si="102"/>
        <v>-601.6535659563948</v>
      </c>
      <c r="AA207" s="4">
        <f t="shared" si="103"/>
        <v>-403.42896899504535</v>
      </c>
      <c r="AB207" s="4">
        <f t="shared" si="122"/>
        <v>403.42896899504535</v>
      </c>
      <c r="AC207" s="4">
        <f t="shared" ca="1" si="123"/>
        <v>577.33646147924537</v>
      </c>
      <c r="AD207" s="4">
        <f t="shared" si="104"/>
        <v>570.31542785805595</v>
      </c>
      <c r="AE207" s="4">
        <f t="shared" si="105"/>
        <v>242.45183727348086</v>
      </c>
      <c r="AF207" s="4">
        <f t="shared" si="106"/>
        <v>580.63646147924533</v>
      </c>
      <c r="AG207" s="4">
        <f t="shared" si="107"/>
        <v>212.4790785584363</v>
      </c>
      <c r="AH207" s="4">
        <f t="shared" si="108"/>
        <v>580.63646147924533</v>
      </c>
      <c r="AI207" s="4">
        <f t="shared" si="109"/>
        <v>212.4790785584363</v>
      </c>
      <c r="AJ207" s="4">
        <f t="shared" si="124"/>
        <v>407.54816272651914</v>
      </c>
    </row>
    <row r="208" spans="1:36" x14ac:dyDescent="0.35">
      <c r="A208" s="35">
        <v>71.498999999999995</v>
      </c>
      <c r="B208" s="23">
        <v>-31.199965838035624</v>
      </c>
      <c r="C208" s="23">
        <v>5.417929146192467</v>
      </c>
      <c r="D208" s="6">
        <f t="shared" si="94"/>
        <v>581.9865387037388</v>
      </c>
      <c r="E208" s="6">
        <f t="shared" si="95"/>
        <v>207.11931894765246</v>
      </c>
      <c r="F208" s="4">
        <f t="shared" si="110"/>
        <v>578.68653870373885</v>
      </c>
      <c r="G208" s="4">
        <f t="shared" si="111"/>
        <v>728.71215697716002</v>
      </c>
      <c r="H208" s="4">
        <f t="shared" si="112"/>
        <v>-442.88068105234754</v>
      </c>
      <c r="I208" s="4">
        <f t="shared" si="96"/>
        <v>666.04709291576819</v>
      </c>
      <c r="J208" s="4">
        <f t="shared" si="97"/>
        <v>-677.89398432629275</v>
      </c>
      <c r="K208" s="4">
        <f t="shared" si="113"/>
        <v>742.9865387037388</v>
      </c>
      <c r="L208" s="4">
        <f t="shared" si="114"/>
        <v>17.81598314068362</v>
      </c>
      <c r="M208" s="4">
        <f t="shared" si="98"/>
        <v>1</v>
      </c>
      <c r="N208" s="4">
        <f t="array" aca="1" ref="N208" ca="1">INDIRECT(ADDRESS(ROW(N208),COLUMN(E208)+M208))</f>
        <v>578.68653870373885</v>
      </c>
      <c r="O208" s="6">
        <f t="shared" si="99"/>
        <v>581.9865387037388</v>
      </c>
      <c r="P208" s="6">
        <f t="shared" si="100"/>
        <v>207.11931894765246</v>
      </c>
      <c r="Q208" s="4">
        <f t="shared" si="115"/>
        <v>578.68653870373885</v>
      </c>
      <c r="R208" s="4">
        <f t="shared" si="116"/>
        <v>728.71215697716002</v>
      </c>
      <c r="S208" s="4">
        <f t="shared" si="117"/>
        <v>-442.88068105234754</v>
      </c>
      <c r="T208" s="4">
        <f t="shared" si="118"/>
        <v>666.04709291576819</v>
      </c>
      <c r="U208" s="4">
        <f t="shared" si="101"/>
        <v>-677.89398432629275</v>
      </c>
      <c r="V208" s="4">
        <f t="shared" si="119"/>
        <v>742.9865387037388</v>
      </c>
      <c r="W208" s="4">
        <f t="shared" si="120"/>
        <v>17.81598314068362</v>
      </c>
      <c r="X208" s="4">
        <f t="shared" si="121"/>
        <v>1</v>
      </c>
      <c r="Y208" s="4">
        <f t="array" aca="1" ref="Y208" ca="1">INDIRECT(ADDRESS(ROW(Y208),COLUMN(P208)+X208))</f>
        <v>578.68653870373885</v>
      </c>
      <c r="Z208" s="4">
        <f t="shared" si="102"/>
        <v>-603.62128489050929</v>
      </c>
      <c r="AA208" s="4">
        <f t="shared" si="103"/>
        <v>-408.24349615570804</v>
      </c>
      <c r="AB208" s="4">
        <f t="shared" si="122"/>
        <v>408.24349615570804</v>
      </c>
      <c r="AC208" s="4">
        <f t="shared" ca="1" si="123"/>
        <v>578.68653870373885</v>
      </c>
      <c r="AD208" s="4">
        <f t="shared" si="104"/>
        <v>571.92745641879537</v>
      </c>
      <c r="AE208" s="4">
        <f t="shared" si="105"/>
        <v>237.18100325816204</v>
      </c>
      <c r="AF208" s="4">
        <f t="shared" si="106"/>
        <v>581.9865387037388</v>
      </c>
      <c r="AG208" s="4">
        <f t="shared" si="107"/>
        <v>207.11931894765246</v>
      </c>
      <c r="AH208" s="4">
        <f t="shared" si="108"/>
        <v>581.9865387037388</v>
      </c>
      <c r="AI208" s="4">
        <f t="shared" si="109"/>
        <v>207.11931894765246</v>
      </c>
      <c r="AJ208" s="4">
        <f t="shared" si="124"/>
        <v>412.81899674183796</v>
      </c>
    </row>
    <row r="209" spans="1:36" x14ac:dyDescent="0.35">
      <c r="A209" s="35">
        <v>71.998999999999995</v>
      </c>
      <c r="B209" s="23">
        <v>-31.634837834738175</v>
      </c>
      <c r="C209" s="23">
        <v>5.4042083061249286</v>
      </c>
      <c r="D209" s="6">
        <f t="shared" si="94"/>
        <v>583.28847278202556</v>
      </c>
      <c r="E209" s="6">
        <f t="shared" si="95"/>
        <v>201.74692413770114</v>
      </c>
      <c r="F209" s="4">
        <f t="shared" si="110"/>
        <v>579.98847278202561</v>
      </c>
      <c r="G209" s="4">
        <f t="shared" si="111"/>
        <v>733.0194053229684</v>
      </c>
      <c r="H209" s="4">
        <f t="shared" si="112"/>
        <v>-448.25307586229883</v>
      </c>
      <c r="I209" s="4">
        <f t="shared" si="96"/>
        <v>662.7684668195152</v>
      </c>
      <c r="J209" s="4">
        <f t="shared" si="97"/>
        <v>-677.51062972925649</v>
      </c>
      <c r="K209" s="4">
        <f t="shared" si="113"/>
        <v>744.28847278202556</v>
      </c>
      <c r="L209" s="4">
        <f t="shared" si="114"/>
        <v>17.381789832123836</v>
      </c>
      <c r="M209" s="4">
        <f t="shared" si="98"/>
        <v>1</v>
      </c>
      <c r="N209" s="4">
        <f t="array" aca="1" ref="N209" ca="1">INDIRECT(ADDRESS(ROW(N209),COLUMN(E209)+M209))</f>
        <v>579.98847278202561</v>
      </c>
      <c r="O209" s="6">
        <f t="shared" si="99"/>
        <v>583.28847278202556</v>
      </c>
      <c r="P209" s="6">
        <f t="shared" si="100"/>
        <v>201.74692413770114</v>
      </c>
      <c r="Q209" s="4">
        <f t="shared" si="115"/>
        <v>579.98847278202561</v>
      </c>
      <c r="R209" s="4">
        <f t="shared" si="116"/>
        <v>733.0194053229684</v>
      </c>
      <c r="S209" s="4">
        <f t="shared" si="117"/>
        <v>-448.25307586229883</v>
      </c>
      <c r="T209" s="4">
        <f t="shared" si="118"/>
        <v>662.7684668195152</v>
      </c>
      <c r="U209" s="4">
        <f t="shared" si="101"/>
        <v>-677.51062972925649</v>
      </c>
      <c r="V209" s="4">
        <f t="shared" si="119"/>
        <v>744.28847278202556</v>
      </c>
      <c r="W209" s="4">
        <f t="shared" si="120"/>
        <v>17.381789832123836</v>
      </c>
      <c r="X209" s="4">
        <f t="shared" si="121"/>
        <v>1</v>
      </c>
      <c r="Y209" s="4">
        <f t="array" aca="1" ref="Y209" ca="1">INDIRECT(ADDRESS(ROW(Y209),COLUMN(P209)+X209))</f>
        <v>579.98847278202561</v>
      </c>
      <c r="Z209" s="4">
        <f t="shared" si="102"/>
        <v>-605.54751296302902</v>
      </c>
      <c r="AA209" s="4">
        <f t="shared" si="103"/>
        <v>-413.07342945816367</v>
      </c>
      <c r="AB209" s="4">
        <f t="shared" si="122"/>
        <v>413.07342945816367</v>
      </c>
      <c r="AC209" s="4">
        <f t="shared" ca="1" si="123"/>
        <v>579.98847278202561</v>
      </c>
      <c r="AD209" s="4">
        <f t="shared" si="104"/>
        <v>573.49210787138941</v>
      </c>
      <c r="AE209" s="4">
        <f t="shared" si="105"/>
        <v>231.89524473002695</v>
      </c>
      <c r="AF209" s="4">
        <f t="shared" si="106"/>
        <v>583.28847278202556</v>
      </c>
      <c r="AG209" s="4">
        <f t="shared" si="107"/>
        <v>201.74692413770114</v>
      </c>
      <c r="AH209" s="4">
        <f t="shared" si="108"/>
        <v>583.28847278202556</v>
      </c>
      <c r="AI209" s="4">
        <f t="shared" si="109"/>
        <v>201.74692413770114</v>
      </c>
      <c r="AJ209" s="4">
        <f t="shared" si="124"/>
        <v>418.10475526997305</v>
      </c>
    </row>
    <row r="210" spans="1:36" x14ac:dyDescent="0.35">
      <c r="A210" s="35">
        <v>72.498999999999995</v>
      </c>
      <c r="B210" s="23">
        <v>-32.0711548948344</v>
      </c>
      <c r="C210" s="23">
        <v>5.3932447413454287</v>
      </c>
      <c r="D210" s="6">
        <f t="shared" si="94"/>
        <v>584.54213300604283</v>
      </c>
      <c r="E210" s="6">
        <f t="shared" si="95"/>
        <v>196.36233434505576</v>
      </c>
      <c r="F210" s="4">
        <f t="shared" si="110"/>
        <v>581.24213300604288</v>
      </c>
      <c r="G210" s="4">
        <f t="shared" si="111"/>
        <v>737.31238215717053</v>
      </c>
      <c r="H210" s="4">
        <f t="shared" si="112"/>
        <v>-453.63766565494427</v>
      </c>
      <c r="I210" s="4">
        <f t="shared" si="96"/>
        <v>659.44946898913918</v>
      </c>
      <c r="J210" s="4">
        <f t="shared" si="97"/>
        <v>-677.11936478301823</v>
      </c>
      <c r="K210" s="4">
        <f t="shared" si="113"/>
        <v>745.54213300604283</v>
      </c>
      <c r="L210" s="4">
        <f t="shared" si="114"/>
        <v>16.947353267529877</v>
      </c>
      <c r="M210" s="4">
        <f t="shared" si="98"/>
        <v>1</v>
      </c>
      <c r="N210" s="4">
        <f t="array" aca="1" ref="N210" ca="1">INDIRECT(ADDRESS(ROW(N210),COLUMN(E210)+M210))</f>
        <v>581.24213300604288</v>
      </c>
      <c r="O210" s="6">
        <f t="shared" si="99"/>
        <v>584.54213300604283</v>
      </c>
      <c r="P210" s="6">
        <f t="shared" si="100"/>
        <v>196.36233434505576</v>
      </c>
      <c r="Q210" s="4">
        <f t="shared" si="115"/>
        <v>581.24213300604288</v>
      </c>
      <c r="R210" s="4">
        <f t="shared" si="116"/>
        <v>737.31238215717053</v>
      </c>
      <c r="S210" s="4">
        <f t="shared" si="117"/>
        <v>-453.63766565494427</v>
      </c>
      <c r="T210" s="4">
        <f t="shared" si="118"/>
        <v>659.44946898913918</v>
      </c>
      <c r="U210" s="4">
        <f t="shared" si="101"/>
        <v>-677.11936478301823</v>
      </c>
      <c r="V210" s="4">
        <f t="shared" si="119"/>
        <v>745.54213300604283</v>
      </c>
      <c r="W210" s="4">
        <f t="shared" si="120"/>
        <v>16.947353267529877</v>
      </c>
      <c r="X210" s="4">
        <f t="shared" si="121"/>
        <v>1</v>
      </c>
      <c r="Y210" s="4">
        <f t="array" aca="1" ref="Y210" ca="1">INDIRECT(ADDRESS(ROW(Y210),COLUMN(P210)+X210))</f>
        <v>581.24213300604288</v>
      </c>
      <c r="Z210" s="4">
        <f t="shared" si="102"/>
        <v>-607.43210568866311</v>
      </c>
      <c r="AA210" s="4">
        <f t="shared" si="103"/>
        <v>-417.91839617432299</v>
      </c>
      <c r="AB210" s="4">
        <f t="shared" si="122"/>
        <v>417.91839617432299</v>
      </c>
      <c r="AC210" s="4">
        <f t="shared" ca="1" si="123"/>
        <v>581.24213300604288</v>
      </c>
      <c r="AD210" s="4">
        <f t="shared" si="104"/>
        <v>575.00923150082997</v>
      </c>
      <c r="AE210" s="4">
        <f t="shared" si="105"/>
        <v>226.59499530786073</v>
      </c>
      <c r="AF210" s="4">
        <f t="shared" si="106"/>
        <v>584.54213300604283</v>
      </c>
      <c r="AG210" s="4">
        <f t="shared" si="107"/>
        <v>196.36233434505576</v>
      </c>
      <c r="AH210" s="4">
        <f t="shared" si="108"/>
        <v>584.54213300604283</v>
      </c>
      <c r="AI210" s="4">
        <f t="shared" si="109"/>
        <v>196.36233434505576</v>
      </c>
      <c r="AJ210" s="4">
        <f t="shared" si="124"/>
        <v>423.4050046921393</v>
      </c>
    </row>
    <row r="211" spans="1:36" x14ac:dyDescent="0.35">
      <c r="A211" s="35">
        <v>72.998999999999995</v>
      </c>
      <c r="B211" s="23">
        <v>-32.508916146999937</v>
      </c>
      <c r="C211" s="23">
        <v>5.3850703546180396</v>
      </c>
      <c r="D211" s="6">
        <f t="shared" si="94"/>
        <v>585.7473915488016</v>
      </c>
      <c r="E211" s="6">
        <f t="shared" si="95"/>
        <v>190.96599069492225</v>
      </c>
      <c r="F211" s="4">
        <f t="shared" si="110"/>
        <v>582.44739154880165</v>
      </c>
      <c r="G211" s="4">
        <f t="shared" si="111"/>
        <v>741.59098269915421</v>
      </c>
      <c r="H211" s="4">
        <f t="shared" si="112"/>
        <v>-459.03400930507775</v>
      </c>
      <c r="I211" s="4">
        <f t="shared" si="96"/>
        <v>656.09035518054816</v>
      </c>
      <c r="J211" s="4">
        <f t="shared" si="97"/>
        <v>-676.72020077878187</v>
      </c>
      <c r="K211" s="4">
        <f t="shared" si="113"/>
        <v>746.7473915488016</v>
      </c>
      <c r="L211" s="4">
        <f t="shared" si="114"/>
        <v>16.512670085017191</v>
      </c>
      <c r="M211" s="4">
        <f t="shared" si="98"/>
        <v>1</v>
      </c>
      <c r="N211" s="4">
        <f t="array" aca="1" ref="N211" ca="1">INDIRECT(ADDRESS(ROW(N211),COLUMN(E211)+M211))</f>
        <v>582.44739154880165</v>
      </c>
      <c r="O211" s="6">
        <f t="shared" si="99"/>
        <v>585.7473915488016</v>
      </c>
      <c r="P211" s="6">
        <f t="shared" si="100"/>
        <v>190.96599069492225</v>
      </c>
      <c r="Q211" s="4">
        <f t="shared" si="115"/>
        <v>582.44739154880165</v>
      </c>
      <c r="R211" s="4">
        <f t="shared" si="116"/>
        <v>741.59098269915421</v>
      </c>
      <c r="S211" s="4">
        <f t="shared" si="117"/>
        <v>-459.03400930507775</v>
      </c>
      <c r="T211" s="4">
        <f t="shared" si="118"/>
        <v>656.09035518054816</v>
      </c>
      <c r="U211" s="4">
        <f t="shared" si="101"/>
        <v>-676.72020077878187</v>
      </c>
      <c r="V211" s="4">
        <f t="shared" si="119"/>
        <v>746.7473915488016</v>
      </c>
      <c r="W211" s="4">
        <f t="shared" si="120"/>
        <v>16.512670085017191</v>
      </c>
      <c r="X211" s="4">
        <f t="shared" si="121"/>
        <v>1</v>
      </c>
      <c r="Y211" s="4">
        <f t="array" aca="1" ref="Y211" ca="1">INDIRECT(ADDRESS(ROW(Y211),COLUMN(P211)+X211))</f>
        <v>582.44739154880165</v>
      </c>
      <c r="Z211" s="4">
        <f t="shared" si="102"/>
        <v>-609.27492198693005</v>
      </c>
      <c r="AA211" s="4">
        <f t="shared" si="103"/>
        <v>-422.7780210210999</v>
      </c>
      <c r="AB211" s="4">
        <f t="shared" si="122"/>
        <v>422.7780210210999</v>
      </c>
      <c r="AC211" s="4">
        <f t="shared" ca="1" si="123"/>
        <v>582.44739154880165</v>
      </c>
      <c r="AD211" s="4">
        <f t="shared" si="104"/>
        <v>576.47867941636991</v>
      </c>
      <c r="AE211" s="4">
        <f t="shared" si="105"/>
        <v>221.28068969402355</v>
      </c>
      <c r="AF211" s="4">
        <f t="shared" si="106"/>
        <v>585.7473915488016</v>
      </c>
      <c r="AG211" s="4">
        <f t="shared" si="107"/>
        <v>190.96599069492225</v>
      </c>
      <c r="AH211" s="4">
        <f t="shared" si="108"/>
        <v>585.7473915488016</v>
      </c>
      <c r="AI211" s="4">
        <f t="shared" si="109"/>
        <v>190.96599069492225</v>
      </c>
      <c r="AJ211" s="4">
        <f t="shared" si="124"/>
        <v>428.71931030597648</v>
      </c>
    </row>
    <row r="212" spans="1:36" x14ac:dyDescent="0.35">
      <c r="A212" s="35">
        <v>73.498999999999995</v>
      </c>
      <c r="B212" s="23">
        <v>-32.948121451269998</v>
      </c>
      <c r="C212" s="23">
        <v>5.3797168464654472</v>
      </c>
      <c r="D212" s="6">
        <f t="shared" si="94"/>
        <v>586.90412342794832</v>
      </c>
      <c r="E212" s="6">
        <f t="shared" si="95"/>
        <v>185.55833521777373</v>
      </c>
      <c r="F212" s="4">
        <f t="shared" si="110"/>
        <v>583.60412342794837</v>
      </c>
      <c r="G212" s="4">
        <f t="shared" si="111"/>
        <v>745.85510179108496</v>
      </c>
      <c r="H212" s="4">
        <f t="shared" si="112"/>
        <v>-464.44166478222627</v>
      </c>
      <c r="I212" s="4">
        <f t="shared" si="96"/>
        <v>652.69138367162157</v>
      </c>
      <c r="J212" s="4">
        <f t="shared" si="97"/>
        <v>-676.31314804503074</v>
      </c>
      <c r="K212" s="4">
        <f t="shared" si="113"/>
        <v>747.90412342794832</v>
      </c>
      <c r="L212" s="4">
        <f t="shared" si="114"/>
        <v>16.077736897256088</v>
      </c>
      <c r="M212" s="4">
        <f t="shared" si="98"/>
        <v>1</v>
      </c>
      <c r="N212" s="4">
        <f t="array" aca="1" ref="N212" ca="1">INDIRECT(ADDRESS(ROW(N212),COLUMN(E212)+M212))</f>
        <v>583.60412342794837</v>
      </c>
      <c r="O212" s="6">
        <f t="shared" si="99"/>
        <v>586.90412342794832</v>
      </c>
      <c r="P212" s="6">
        <f t="shared" si="100"/>
        <v>185.55833521777373</v>
      </c>
      <c r="Q212" s="4">
        <f t="shared" si="115"/>
        <v>583.60412342794837</v>
      </c>
      <c r="R212" s="4">
        <f t="shared" si="116"/>
        <v>745.85510179108496</v>
      </c>
      <c r="S212" s="4">
        <f t="shared" si="117"/>
        <v>-464.44166478222627</v>
      </c>
      <c r="T212" s="4">
        <f t="shared" si="118"/>
        <v>652.69138367162157</v>
      </c>
      <c r="U212" s="4">
        <f t="shared" si="101"/>
        <v>-676.31314804503074</v>
      </c>
      <c r="V212" s="4">
        <f t="shared" si="119"/>
        <v>747.90412342794832</v>
      </c>
      <c r="W212" s="4">
        <f t="shared" si="120"/>
        <v>16.077736897256088</v>
      </c>
      <c r="X212" s="4">
        <f t="shared" si="121"/>
        <v>1</v>
      </c>
      <c r="Y212" s="4">
        <f t="array" aca="1" ref="Y212" ca="1">INDIRECT(ADDRESS(ROW(Y212),COLUMN(P212)+X212))</f>
        <v>583.60412342794837</v>
      </c>
      <c r="Z212" s="4">
        <f t="shared" si="102"/>
        <v>-611.07582420149151</v>
      </c>
      <c r="AA212" s="4">
        <f t="shared" si="103"/>
        <v>-427.65192615520596</v>
      </c>
      <c r="AB212" s="4">
        <f t="shared" si="122"/>
        <v>427.65192615520596</v>
      </c>
      <c r="AC212" s="4">
        <f t="shared" ca="1" si="123"/>
        <v>583.60412342794837</v>
      </c>
      <c r="AD212" s="4">
        <f t="shared" si="104"/>
        <v>577.90030651661186</v>
      </c>
      <c r="AE212" s="4">
        <f t="shared" si="105"/>
        <v>215.95276367147446</v>
      </c>
      <c r="AF212" s="4">
        <f t="shared" si="106"/>
        <v>586.90412342794832</v>
      </c>
      <c r="AG212" s="4">
        <f t="shared" si="107"/>
        <v>185.55833521777373</v>
      </c>
      <c r="AH212" s="4">
        <f t="shared" si="108"/>
        <v>586.90412342794832</v>
      </c>
      <c r="AI212" s="4">
        <f t="shared" si="109"/>
        <v>185.55833521777373</v>
      </c>
      <c r="AJ212" s="4">
        <f t="shared" si="124"/>
        <v>434.04723632852551</v>
      </c>
    </row>
    <row r="213" spans="1:36" x14ac:dyDescent="0.35">
      <c r="A213" s="35">
        <v>73.998999999999995</v>
      </c>
      <c r="B213" s="23">
        <v>-33.388771448399773</v>
      </c>
      <c r="C213" s="23">
        <v>5.3772157436426165</v>
      </c>
      <c r="D213" s="6">
        <f t="shared" si="94"/>
        <v>588.01220646593219</v>
      </c>
      <c r="E213" s="6">
        <f t="shared" si="95"/>
        <v>180.1398108465763</v>
      </c>
      <c r="F213" s="4">
        <f t="shared" si="110"/>
        <v>584.71220646593224</v>
      </c>
      <c r="G213" s="4">
        <f t="shared" si="111"/>
        <v>750.10463386220329</v>
      </c>
      <c r="H213" s="4">
        <f t="shared" si="112"/>
        <v>-469.86018915342368</v>
      </c>
      <c r="I213" s="4">
        <f t="shared" si="96"/>
        <v>649.25281523448086</v>
      </c>
      <c r="J213" s="4">
        <f t="shared" si="97"/>
        <v>-675.89821591008013</v>
      </c>
      <c r="K213" s="4">
        <f t="shared" si="113"/>
        <v>749.01220646593219</v>
      </c>
      <c r="L213" s="4">
        <f t="shared" si="114"/>
        <v>15.642550291149204</v>
      </c>
      <c r="M213" s="4">
        <f t="shared" si="98"/>
        <v>1</v>
      </c>
      <c r="N213" s="4">
        <f t="array" aca="1" ref="N213" ca="1">INDIRECT(ADDRESS(ROW(N213),COLUMN(E213)+M213))</f>
        <v>584.71220646593224</v>
      </c>
      <c r="O213" s="6">
        <f t="shared" si="99"/>
        <v>588.01220646593219</v>
      </c>
      <c r="P213" s="6">
        <f t="shared" si="100"/>
        <v>180.1398108465763</v>
      </c>
      <c r="Q213" s="4">
        <f t="shared" si="115"/>
        <v>584.71220646593224</v>
      </c>
      <c r="R213" s="4">
        <f t="shared" si="116"/>
        <v>750.10463386220329</v>
      </c>
      <c r="S213" s="4">
        <f t="shared" si="117"/>
        <v>-469.86018915342368</v>
      </c>
      <c r="T213" s="4">
        <f t="shared" si="118"/>
        <v>649.25281523448086</v>
      </c>
      <c r="U213" s="4">
        <f t="shared" si="101"/>
        <v>-675.89821591008013</v>
      </c>
      <c r="V213" s="4">
        <f t="shared" si="119"/>
        <v>749.01220646593219</v>
      </c>
      <c r="W213" s="4">
        <f t="shared" si="120"/>
        <v>15.642550291149204</v>
      </c>
      <c r="X213" s="4">
        <f t="shared" si="121"/>
        <v>1</v>
      </c>
      <c r="Y213" s="4">
        <f t="array" aca="1" ref="Y213" ca="1">INDIRECT(ADDRESS(ROW(Y213),COLUMN(P213)+X213))</f>
        <v>584.71220646593224</v>
      </c>
      <c r="Z213" s="4">
        <f t="shared" si="102"/>
        <v>-612.83467811950641</v>
      </c>
      <c r="AA213" s="4">
        <f t="shared" si="103"/>
        <v>-432.53973116433019</v>
      </c>
      <c r="AB213" s="4">
        <f t="shared" si="122"/>
        <v>432.53973116433019</v>
      </c>
      <c r="AC213" s="4">
        <f t="shared" ca="1" si="123"/>
        <v>584.71220646593224</v>
      </c>
      <c r="AD213" s="4">
        <f t="shared" si="104"/>
        <v>579.27397045120847</v>
      </c>
      <c r="AE213" s="4">
        <f t="shared" si="105"/>
        <v>210.61165410147285</v>
      </c>
      <c r="AF213" s="4">
        <f t="shared" si="106"/>
        <v>588.01220646593219</v>
      </c>
      <c r="AG213" s="4">
        <f t="shared" si="107"/>
        <v>180.1398108465763</v>
      </c>
      <c r="AH213" s="4">
        <f t="shared" si="108"/>
        <v>588.01220646593219</v>
      </c>
      <c r="AI213" s="4">
        <f t="shared" si="109"/>
        <v>180.1398108465763</v>
      </c>
      <c r="AJ213" s="4">
        <f t="shared" si="124"/>
        <v>439.38834589852718</v>
      </c>
    </row>
    <row r="214" spans="1:36" x14ac:dyDescent="0.35">
      <c r="A214" s="35">
        <v>74.498999999999995</v>
      </c>
      <c r="B214" s="23">
        <v>-33.83086761260234</v>
      </c>
      <c r="C214" s="23">
        <v>5.3775984284955323</v>
      </c>
      <c r="D214" s="6">
        <f t="shared" si="94"/>
        <v>589.07152124652339</v>
      </c>
      <c r="E214" s="6">
        <f t="shared" si="95"/>
        <v>174.71086141481643</v>
      </c>
      <c r="F214" s="4">
        <f t="shared" si="110"/>
        <v>585.77152124652343</v>
      </c>
      <c r="G214" s="4">
        <f t="shared" si="111"/>
        <v>754.33947289036382</v>
      </c>
      <c r="H214" s="4">
        <f t="shared" si="112"/>
        <v>-475.28913858518354</v>
      </c>
      <c r="I214" s="4">
        <f t="shared" si="96"/>
        <v>645.77491310602909</v>
      </c>
      <c r="J214" s="4">
        <f t="shared" si="97"/>
        <v>-675.47541266065048</v>
      </c>
      <c r="K214" s="4">
        <f t="shared" si="113"/>
        <v>750.07152124652339</v>
      </c>
      <c r="L214" s="4">
        <f t="shared" si="114"/>
        <v>15.207106827493041</v>
      </c>
      <c r="M214" s="4">
        <f t="shared" si="98"/>
        <v>1</v>
      </c>
      <c r="N214" s="4">
        <f t="array" aca="1" ref="N214" ca="1">INDIRECT(ADDRESS(ROW(N214),COLUMN(E214)+M214))</f>
        <v>585.77152124652343</v>
      </c>
      <c r="O214" s="6">
        <f t="shared" si="99"/>
        <v>589.07152124652339</v>
      </c>
      <c r="P214" s="6">
        <f t="shared" si="100"/>
        <v>174.71086141481643</v>
      </c>
      <c r="Q214" s="4">
        <f t="shared" si="115"/>
        <v>585.77152124652343</v>
      </c>
      <c r="R214" s="4">
        <f t="shared" si="116"/>
        <v>754.33947289036382</v>
      </c>
      <c r="S214" s="4">
        <f t="shared" si="117"/>
        <v>-475.28913858518354</v>
      </c>
      <c r="T214" s="4">
        <f t="shared" si="118"/>
        <v>645.77491310602909</v>
      </c>
      <c r="U214" s="4">
        <f t="shared" si="101"/>
        <v>-675.47541266065048</v>
      </c>
      <c r="V214" s="4">
        <f t="shared" si="119"/>
        <v>750.07152124652339</v>
      </c>
      <c r="W214" s="4">
        <f t="shared" si="120"/>
        <v>15.207106827493041</v>
      </c>
      <c r="X214" s="4">
        <f t="shared" si="121"/>
        <v>1</v>
      </c>
      <c r="Y214" s="4">
        <f t="array" aca="1" ref="Y214" ca="1">INDIRECT(ADDRESS(ROW(Y214),COLUMN(P214)+X214))</f>
        <v>585.77152124652343</v>
      </c>
      <c r="Z214" s="4">
        <f t="shared" si="102"/>
        <v>-614.55135299104779</v>
      </c>
      <c r="AA214" s="4">
        <f t="shared" si="103"/>
        <v>-437.44105305444822</v>
      </c>
      <c r="AB214" s="4">
        <f t="shared" si="122"/>
        <v>437.44105305444822</v>
      </c>
      <c r="AC214" s="4">
        <f t="shared" ca="1" si="123"/>
        <v>585.77152124652343</v>
      </c>
      <c r="AD214" s="4">
        <f t="shared" si="104"/>
        <v>580.59953157891641</v>
      </c>
      <c r="AE214" s="4">
        <f t="shared" si="105"/>
        <v>205.25779892206845</v>
      </c>
      <c r="AF214" s="4">
        <f t="shared" si="106"/>
        <v>589.07152124652339</v>
      </c>
      <c r="AG214" s="4">
        <f t="shared" si="107"/>
        <v>174.71086141481643</v>
      </c>
      <c r="AH214" s="4">
        <f t="shared" si="108"/>
        <v>589.07152124652339</v>
      </c>
      <c r="AI214" s="4">
        <f t="shared" si="109"/>
        <v>174.71086141481643</v>
      </c>
      <c r="AJ214" s="4">
        <f t="shared" si="124"/>
        <v>444.74220107793155</v>
      </c>
    </row>
    <row r="215" spans="1:36" x14ac:dyDescent="0.35">
      <c r="A215" s="35">
        <v>74.998999999999995</v>
      </c>
      <c r="B215" s="23">
        <v>-34.274412307948452</v>
      </c>
      <c r="C215" s="23">
        <v>5.3808961693234743</v>
      </c>
      <c r="D215" s="6">
        <f t="shared" si="94"/>
        <v>590.0819510673947</v>
      </c>
      <c r="E215" s="6">
        <f t="shared" si="95"/>
        <v>169.27193165545498</v>
      </c>
      <c r="F215" s="4">
        <f t="shared" si="110"/>
        <v>586.78195106739474</v>
      </c>
      <c r="G215" s="4">
        <f t="shared" si="111"/>
        <v>758.55951236058991</v>
      </c>
      <c r="H215" s="4">
        <f t="shared" si="112"/>
        <v>-480.72806834454502</v>
      </c>
      <c r="I215" s="4">
        <f t="shared" si="96"/>
        <v>642.25794295666969</v>
      </c>
      <c r="J215" s="4">
        <f t="shared" si="97"/>
        <v>-675.04474549616873</v>
      </c>
      <c r="K215" s="4">
        <f t="shared" si="113"/>
        <v>751.0819510673947</v>
      </c>
      <c r="L215" s="4">
        <f t="shared" si="114"/>
        <v>14.771403040622561</v>
      </c>
      <c r="M215" s="4">
        <f t="shared" si="98"/>
        <v>1</v>
      </c>
      <c r="N215" s="4">
        <f t="array" aca="1" ref="N215" ca="1">INDIRECT(ADDRESS(ROW(N215),COLUMN(E215)+M215))</f>
        <v>586.78195106739474</v>
      </c>
      <c r="O215" s="6">
        <f t="shared" si="99"/>
        <v>590.0819510673947</v>
      </c>
      <c r="P215" s="6">
        <f t="shared" si="100"/>
        <v>169.27193165545498</v>
      </c>
      <c r="Q215" s="4">
        <f t="shared" si="115"/>
        <v>586.78195106739474</v>
      </c>
      <c r="R215" s="4">
        <f t="shared" si="116"/>
        <v>758.55951236058991</v>
      </c>
      <c r="S215" s="4">
        <f t="shared" si="117"/>
        <v>-480.72806834454502</v>
      </c>
      <c r="T215" s="4">
        <f t="shared" si="118"/>
        <v>642.25794295666969</v>
      </c>
      <c r="U215" s="4">
        <f t="shared" si="101"/>
        <v>-675.04474549616873</v>
      </c>
      <c r="V215" s="4">
        <f t="shared" si="119"/>
        <v>751.0819510673947</v>
      </c>
      <c r="W215" s="4">
        <f t="shared" si="120"/>
        <v>14.771403040622561</v>
      </c>
      <c r="X215" s="4">
        <f t="shared" si="121"/>
        <v>1</v>
      </c>
      <c r="Y215" s="4">
        <f t="array" aca="1" ref="Y215" ca="1">INDIRECT(ADDRESS(ROW(Y215),COLUMN(P215)+X215))</f>
        <v>586.78195106739474</v>
      </c>
      <c r="Z215" s="4">
        <f t="shared" si="102"/>
        <v>-616.22572154861382</v>
      </c>
      <c r="AA215" s="4">
        <f t="shared" si="103"/>
        <v>-442.35550623296893</v>
      </c>
      <c r="AB215" s="4">
        <f t="shared" si="122"/>
        <v>442.35550623296893</v>
      </c>
      <c r="AC215" s="4">
        <f t="shared" ca="1" si="123"/>
        <v>586.78195106739474</v>
      </c>
      <c r="AD215" s="4">
        <f t="shared" si="104"/>
        <v>581.8768529217183</v>
      </c>
      <c r="AE215" s="4">
        <f t="shared" si="105"/>
        <v>199.89163714750401</v>
      </c>
      <c r="AF215" s="4">
        <f t="shared" si="106"/>
        <v>590.0819510673947</v>
      </c>
      <c r="AG215" s="4">
        <f t="shared" si="107"/>
        <v>169.27193165545498</v>
      </c>
      <c r="AH215" s="4">
        <f t="shared" si="108"/>
        <v>590.0819510673947</v>
      </c>
      <c r="AI215" s="4">
        <f t="shared" si="109"/>
        <v>169.27193165545498</v>
      </c>
      <c r="AJ215" s="4">
        <f t="shared" si="124"/>
        <v>450.10836285249599</v>
      </c>
    </row>
    <row r="216" spans="1:36" x14ac:dyDescent="0.35">
      <c r="A216" s="35">
        <v>75.498999999999995</v>
      </c>
      <c r="B216" s="23">
        <v>-34.719408848742894</v>
      </c>
      <c r="C216" s="23">
        <v>5.3871401518724422</v>
      </c>
      <c r="D216" s="6">
        <f t="shared" si="94"/>
        <v>591.04338188845281</v>
      </c>
      <c r="E216" s="6">
        <f t="shared" si="95"/>
        <v>163.82346720093216</v>
      </c>
      <c r="F216" s="4">
        <f t="shared" si="110"/>
        <v>587.74338188845286</v>
      </c>
      <c r="G216" s="4">
        <f t="shared" si="111"/>
        <v>762.76464522039748</v>
      </c>
      <c r="H216" s="4">
        <f t="shared" si="112"/>
        <v>-486.17653279906784</v>
      </c>
      <c r="I216" s="4">
        <f t="shared" si="96"/>
        <v>638.70217285709816</v>
      </c>
      <c r="J216" s="4">
        <f t="shared" si="97"/>
        <v>-674.60622047847983</v>
      </c>
      <c r="K216" s="4">
        <f t="shared" si="113"/>
        <v>752.04338188845281</v>
      </c>
      <c r="L216" s="4">
        <f t="shared" si="114"/>
        <v>14.335435438037152</v>
      </c>
      <c r="M216" s="4">
        <f t="shared" si="98"/>
        <v>1</v>
      </c>
      <c r="N216" s="4">
        <f t="array" aca="1" ref="N216" ca="1">INDIRECT(ADDRESS(ROW(N216),COLUMN(E216)+M216))</f>
        <v>587.74338188845286</v>
      </c>
      <c r="O216" s="6">
        <f t="shared" si="99"/>
        <v>591.04338188845281</v>
      </c>
      <c r="P216" s="6">
        <f t="shared" si="100"/>
        <v>163.82346720093216</v>
      </c>
      <c r="Q216" s="4">
        <f t="shared" si="115"/>
        <v>587.74338188845286</v>
      </c>
      <c r="R216" s="4">
        <f t="shared" si="116"/>
        <v>762.76464522039748</v>
      </c>
      <c r="S216" s="4">
        <f t="shared" si="117"/>
        <v>-486.17653279906784</v>
      </c>
      <c r="T216" s="4">
        <f t="shared" si="118"/>
        <v>638.70217285709816</v>
      </c>
      <c r="U216" s="4">
        <f t="shared" si="101"/>
        <v>-674.60622047847983</v>
      </c>
      <c r="V216" s="4">
        <f t="shared" si="119"/>
        <v>752.04338188845281</v>
      </c>
      <c r="W216" s="4">
        <f t="shared" si="120"/>
        <v>14.335435438037152</v>
      </c>
      <c r="X216" s="4">
        <f t="shared" si="121"/>
        <v>1</v>
      </c>
      <c r="Y216" s="4">
        <f t="array" aca="1" ref="Y216" ca="1">INDIRECT(ADDRESS(ROW(Y216),COLUMN(P216)+X216))</f>
        <v>587.74338188845286</v>
      </c>
      <c r="Z216" s="4">
        <f t="shared" si="102"/>
        <v>-617.85766002677951</v>
      </c>
      <c r="AA216" s="4">
        <f t="shared" si="103"/>
        <v>-447.28270248739932</v>
      </c>
      <c r="AB216" s="4">
        <f t="shared" si="122"/>
        <v>447.28270248739932</v>
      </c>
      <c r="AC216" s="4">
        <f t="shared" ca="1" si="123"/>
        <v>587.74338188845286</v>
      </c>
      <c r="AD216" s="4">
        <f t="shared" si="104"/>
        <v>583.10580011469801</v>
      </c>
      <c r="AE216" s="4">
        <f t="shared" si="105"/>
        <v>194.51360886865595</v>
      </c>
      <c r="AF216" s="4">
        <f t="shared" si="106"/>
        <v>591.04338188845281</v>
      </c>
      <c r="AG216" s="4">
        <f t="shared" si="107"/>
        <v>163.82346720093216</v>
      </c>
      <c r="AH216" s="4">
        <f t="shared" si="108"/>
        <v>591.04338188845281</v>
      </c>
      <c r="AI216" s="4">
        <f t="shared" si="109"/>
        <v>163.82346720093216</v>
      </c>
      <c r="AJ216" s="4">
        <f t="shared" si="124"/>
        <v>455.48639113134402</v>
      </c>
    </row>
    <row r="217" spans="1:36" x14ac:dyDescent="0.35">
      <c r="A217" s="35">
        <v>75.998999999999995</v>
      </c>
      <c r="B217" s="23">
        <v>-35.165861564225864</v>
      </c>
      <c r="C217" s="23">
        <v>5.3963615120990971</v>
      </c>
      <c r="D217" s="6">
        <f t="shared" si="94"/>
        <v>591.95570227556846</v>
      </c>
      <c r="E217" s="6">
        <f t="shared" si="95"/>
        <v>158.36591458437118</v>
      </c>
      <c r="F217" s="4">
        <f t="shared" si="110"/>
        <v>588.6557022755685</v>
      </c>
      <c r="G217" s="4">
        <f t="shared" si="111"/>
        <v>766.95476383161258</v>
      </c>
      <c r="H217" s="4">
        <f t="shared" si="112"/>
        <v>-491.63408541562882</v>
      </c>
      <c r="I217" s="4">
        <f t="shared" si="96"/>
        <v>635.10787324305454</v>
      </c>
      <c r="J217" s="4">
        <f t="shared" si="97"/>
        <v>-674.15984247661345</v>
      </c>
      <c r="K217" s="4">
        <f t="shared" si="113"/>
        <v>752.95570227556846</v>
      </c>
      <c r="L217" s="4">
        <f t="shared" si="114"/>
        <v>13.89920050000695</v>
      </c>
      <c r="M217" s="4">
        <f t="shared" si="98"/>
        <v>1</v>
      </c>
      <c r="N217" s="4">
        <f t="array" aca="1" ref="N217" ca="1">INDIRECT(ADDRESS(ROW(N217),COLUMN(E217)+M217))</f>
        <v>588.6557022755685</v>
      </c>
      <c r="O217" s="6">
        <f t="shared" si="99"/>
        <v>591.95570227556846</v>
      </c>
      <c r="P217" s="6">
        <f t="shared" si="100"/>
        <v>158.36591458437118</v>
      </c>
      <c r="Q217" s="4">
        <f t="shared" si="115"/>
        <v>588.6557022755685</v>
      </c>
      <c r="R217" s="4">
        <f t="shared" si="116"/>
        <v>766.95476383161258</v>
      </c>
      <c r="S217" s="4">
        <f t="shared" si="117"/>
        <v>-491.63408541562882</v>
      </c>
      <c r="T217" s="4">
        <f t="shared" si="118"/>
        <v>635.10787324305454</v>
      </c>
      <c r="U217" s="4">
        <f t="shared" si="101"/>
        <v>-674.15984247661345</v>
      </c>
      <c r="V217" s="4">
        <f t="shared" si="119"/>
        <v>752.95570227556846</v>
      </c>
      <c r="W217" s="4">
        <f t="shared" si="120"/>
        <v>13.89920050000695</v>
      </c>
      <c r="X217" s="4">
        <f t="shared" si="121"/>
        <v>1</v>
      </c>
      <c r="Y217" s="4">
        <f t="array" aca="1" ref="Y217" ca="1">INDIRECT(ADDRESS(ROW(Y217),COLUMN(P217)+X217))</f>
        <v>588.6557022755685</v>
      </c>
      <c r="Z217" s="4">
        <f t="shared" si="102"/>
        <v>-619.44704818202888</v>
      </c>
      <c r="AA217" s="4">
        <f t="shared" si="103"/>
        <v>-452.22225095916696</v>
      </c>
      <c r="AB217" s="4">
        <f t="shared" si="122"/>
        <v>452.22225095916696</v>
      </c>
      <c r="AC217" s="4">
        <f t="shared" ca="1" si="123"/>
        <v>588.6557022755685</v>
      </c>
      <c r="AD217" s="4">
        <f t="shared" si="104"/>
        <v>584.28624135131906</v>
      </c>
      <c r="AE217" s="4">
        <f t="shared" si="105"/>
        <v>189.12415525466005</v>
      </c>
      <c r="AF217" s="4">
        <f t="shared" si="106"/>
        <v>591.95570227556846</v>
      </c>
      <c r="AG217" s="4">
        <f t="shared" si="107"/>
        <v>158.36591458437118</v>
      </c>
      <c r="AH217" s="4">
        <f t="shared" si="108"/>
        <v>591.95570227556846</v>
      </c>
      <c r="AI217" s="4">
        <f t="shared" si="109"/>
        <v>158.36591458437118</v>
      </c>
      <c r="AJ217" s="4">
        <f t="shared" si="124"/>
        <v>460.87584474533992</v>
      </c>
    </row>
    <row r="218" spans="1:36" x14ac:dyDescent="0.35">
      <c r="A218" s="35">
        <v>76.498999999999995</v>
      </c>
      <c r="B218" s="23">
        <v>-35.613775867986462</v>
      </c>
      <c r="C218" s="23">
        <v>5.4085913703564774</v>
      </c>
      <c r="D218" s="6">
        <f t="shared" si="94"/>
        <v>592.81880333932043</v>
      </c>
      <c r="E218" s="6">
        <f t="shared" si="95"/>
        <v>152.89972124212869</v>
      </c>
      <c r="F218" s="4">
        <f t="shared" si="110"/>
        <v>589.51880333932047</v>
      </c>
      <c r="G218" s="4">
        <f t="shared" si="111"/>
        <v>771.12975991837959</v>
      </c>
      <c r="H218" s="4">
        <f t="shared" si="112"/>
        <v>-497.10027875787131</v>
      </c>
      <c r="I218" s="4">
        <f t="shared" si="96"/>
        <v>631.47531687790274</v>
      </c>
      <c r="J218" s="4">
        <f t="shared" si="97"/>
        <v>-673.70561510620576</v>
      </c>
      <c r="K218" s="4">
        <f t="shared" si="113"/>
        <v>753.81880333932043</v>
      </c>
      <c r="L218" s="4">
        <f t="shared" si="114"/>
        <v>13.462694679157607</v>
      </c>
      <c r="M218" s="4">
        <f t="shared" si="98"/>
        <v>1</v>
      </c>
      <c r="N218" s="4">
        <f t="array" aca="1" ref="N218" ca="1">INDIRECT(ADDRESS(ROW(N218),COLUMN(E218)+M218))</f>
        <v>589.51880333932047</v>
      </c>
      <c r="O218" s="6">
        <f t="shared" si="99"/>
        <v>592.81880333932043</v>
      </c>
      <c r="P218" s="6">
        <f t="shared" si="100"/>
        <v>152.89972124212869</v>
      </c>
      <c r="Q218" s="4">
        <f t="shared" si="115"/>
        <v>589.51880333932047</v>
      </c>
      <c r="R218" s="4">
        <f t="shared" si="116"/>
        <v>771.12975991837959</v>
      </c>
      <c r="S218" s="4">
        <f t="shared" si="117"/>
        <v>-497.10027875787131</v>
      </c>
      <c r="T218" s="4">
        <f t="shared" si="118"/>
        <v>631.47531687790274</v>
      </c>
      <c r="U218" s="4">
        <f t="shared" si="101"/>
        <v>-673.70561510620576</v>
      </c>
      <c r="V218" s="4">
        <f t="shared" si="119"/>
        <v>753.81880333932043</v>
      </c>
      <c r="W218" s="4">
        <f t="shared" si="120"/>
        <v>13.462694679157607</v>
      </c>
      <c r="X218" s="4">
        <f t="shared" si="121"/>
        <v>1</v>
      </c>
      <c r="Y218" s="4">
        <f t="array" aca="1" ref="Y218" ca="1">INDIRECT(ADDRESS(ROW(Y218),COLUMN(P218)+X218))</f>
        <v>589.51880333932047</v>
      </c>
      <c r="Z218" s="4">
        <f t="shared" si="102"/>
        <v>-620.99376931281495</v>
      </c>
      <c r="AA218" s="4">
        <f t="shared" si="103"/>
        <v>-457.17375811220853</v>
      </c>
      <c r="AB218" s="4">
        <f t="shared" si="122"/>
        <v>457.17375811220853</v>
      </c>
      <c r="AC218" s="4">
        <f t="shared" ca="1" si="123"/>
        <v>589.51880333932047</v>
      </c>
      <c r="AD218" s="4">
        <f t="shared" si="104"/>
        <v>585.41804732371929</v>
      </c>
      <c r="AE218" s="4">
        <f t="shared" si="105"/>
        <v>183.72371855587019</v>
      </c>
      <c r="AF218" s="4">
        <f t="shared" si="106"/>
        <v>592.81880333932043</v>
      </c>
      <c r="AG218" s="4">
        <f t="shared" si="107"/>
        <v>152.89972124212869</v>
      </c>
      <c r="AH218" s="4">
        <f t="shared" si="108"/>
        <v>592.81880333932043</v>
      </c>
      <c r="AI218" s="4">
        <f t="shared" si="109"/>
        <v>152.89972124212869</v>
      </c>
      <c r="AJ218" s="4">
        <f t="shared" si="124"/>
        <v>466.27628144412984</v>
      </c>
    </row>
    <row r="219" spans="1:36" x14ac:dyDescent="0.35">
      <c r="A219" s="35">
        <v>76.998999999999995</v>
      </c>
      <c r="B219" s="23">
        <v>-36.063158332517347</v>
      </c>
      <c r="C219" s="23">
        <v>5.423860867167261</v>
      </c>
      <c r="D219" s="6">
        <f t="shared" si="94"/>
        <v>593.63257866831964</v>
      </c>
      <c r="E219" s="6">
        <f t="shared" si="95"/>
        <v>147.42533551786485</v>
      </c>
      <c r="F219" s="4">
        <f t="shared" si="110"/>
        <v>590.33257866831968</v>
      </c>
      <c r="G219" s="4">
        <f t="shared" si="111"/>
        <v>775.28952451101679</v>
      </c>
      <c r="H219" s="4">
        <f t="shared" si="112"/>
        <v>-502.57466448213518</v>
      </c>
      <c r="I219" s="4">
        <f t="shared" si="96"/>
        <v>627.80477881288994</v>
      </c>
      <c r="J219" s="4">
        <f t="shared" si="97"/>
        <v>-673.24354066313424</v>
      </c>
      <c r="K219" s="4">
        <f t="shared" si="113"/>
        <v>754.63257866831964</v>
      </c>
      <c r="L219" s="4">
        <f t="shared" si="114"/>
        <v>13.0259144000325</v>
      </c>
      <c r="M219" s="4">
        <f t="shared" si="98"/>
        <v>1</v>
      </c>
      <c r="N219" s="4">
        <f t="array" aca="1" ref="N219" ca="1">INDIRECT(ADDRESS(ROW(N219),COLUMN(E219)+M219))</f>
        <v>590.33257866831968</v>
      </c>
      <c r="O219" s="6">
        <f t="shared" si="99"/>
        <v>593.63257866831964</v>
      </c>
      <c r="P219" s="6">
        <f t="shared" si="100"/>
        <v>147.42533551786485</v>
      </c>
      <c r="Q219" s="4">
        <f t="shared" si="115"/>
        <v>590.33257866831968</v>
      </c>
      <c r="R219" s="4">
        <f t="shared" si="116"/>
        <v>775.28952451101679</v>
      </c>
      <c r="S219" s="4">
        <f t="shared" si="117"/>
        <v>-502.57466448213518</v>
      </c>
      <c r="T219" s="4">
        <f t="shared" si="118"/>
        <v>627.80477881288994</v>
      </c>
      <c r="U219" s="4">
        <f t="shared" si="101"/>
        <v>-673.24354066313424</v>
      </c>
      <c r="V219" s="4">
        <f t="shared" si="119"/>
        <v>754.63257866831964</v>
      </c>
      <c r="W219" s="4">
        <f t="shared" si="120"/>
        <v>13.0259144000325</v>
      </c>
      <c r="X219" s="4">
        <f t="shared" si="121"/>
        <v>1</v>
      </c>
      <c r="Y219" s="4">
        <f t="array" aca="1" ref="Y219" ca="1">INDIRECT(ADDRESS(ROW(Y219),COLUMN(P219)+X219))</f>
        <v>590.33257866831968</v>
      </c>
      <c r="Z219" s="4">
        <f t="shared" si="102"/>
        <v>-622.49771027989652</v>
      </c>
      <c r="AA219" s="4">
        <f t="shared" si="103"/>
        <v>-462.13682769587257</v>
      </c>
      <c r="AB219" s="4">
        <f t="shared" si="122"/>
        <v>462.13682769587257</v>
      </c>
      <c r="AC219" s="4">
        <f t="shared" ca="1" si="123"/>
        <v>590.33257866831968</v>
      </c>
      <c r="AD219" s="4">
        <f t="shared" si="104"/>
        <v>586.50109115759051</v>
      </c>
      <c r="AE219" s="4">
        <f t="shared" si="105"/>
        <v>178.31274210832362</v>
      </c>
      <c r="AF219" s="4">
        <f t="shared" si="106"/>
        <v>593.63257866831964</v>
      </c>
      <c r="AG219" s="4">
        <f t="shared" si="107"/>
        <v>147.42533551786485</v>
      </c>
      <c r="AH219" s="4">
        <f t="shared" si="108"/>
        <v>593.63257866831964</v>
      </c>
      <c r="AI219" s="4">
        <f t="shared" si="109"/>
        <v>147.42533551786485</v>
      </c>
      <c r="AJ219" s="4">
        <f t="shared" si="124"/>
        <v>471.68725789167638</v>
      </c>
    </row>
    <row r="220" spans="1:36" x14ac:dyDescent="0.35">
      <c r="A220" s="35">
        <v>77.498999999999995</v>
      </c>
      <c r="B220" s="23">
        <v>-36.514016769388974</v>
      </c>
      <c r="C220" s="23">
        <v>5.4422012007663456</v>
      </c>
      <c r="D220" s="6">
        <f t="shared" si="94"/>
        <v>594.39692425663941</v>
      </c>
      <c r="E220" s="6">
        <f t="shared" si="95"/>
        <v>141.94320666831359</v>
      </c>
      <c r="F220" s="4">
        <f t="shared" si="110"/>
        <v>591.09692425663945</v>
      </c>
      <c r="G220" s="4">
        <f t="shared" si="111"/>
        <v>779.43394788534545</v>
      </c>
      <c r="H220" s="4">
        <f t="shared" si="112"/>
        <v>-508.05679333168644</v>
      </c>
      <c r="I220" s="4">
        <f t="shared" si="96"/>
        <v>624.0965363449194</v>
      </c>
      <c r="J220" s="4">
        <f t="shared" si="97"/>
        <v>-672.77362005087491</v>
      </c>
      <c r="K220" s="4">
        <f t="shared" si="113"/>
        <v>755.39692425663941</v>
      </c>
      <c r="L220" s="4">
        <f t="shared" si="114"/>
        <v>12.588856058630332</v>
      </c>
      <c r="M220" s="4">
        <f t="shared" si="98"/>
        <v>1</v>
      </c>
      <c r="N220" s="4">
        <f t="array" aca="1" ref="N220" ca="1">INDIRECT(ADDRESS(ROW(N220),COLUMN(E220)+M220))</f>
        <v>591.09692425663945</v>
      </c>
      <c r="O220" s="6">
        <f t="shared" si="99"/>
        <v>594.39692425663941</v>
      </c>
      <c r="P220" s="6">
        <f t="shared" si="100"/>
        <v>141.94320666831359</v>
      </c>
      <c r="Q220" s="4">
        <f t="shared" si="115"/>
        <v>591.09692425663945</v>
      </c>
      <c r="R220" s="4">
        <f t="shared" si="116"/>
        <v>779.43394788534545</v>
      </c>
      <c r="S220" s="4">
        <f t="shared" si="117"/>
        <v>-508.05679333168644</v>
      </c>
      <c r="T220" s="4">
        <f t="shared" si="118"/>
        <v>624.0965363449194</v>
      </c>
      <c r="U220" s="4">
        <f t="shared" si="101"/>
        <v>-672.77362005087491</v>
      </c>
      <c r="V220" s="4">
        <f t="shared" si="119"/>
        <v>755.39692425663941</v>
      </c>
      <c r="W220" s="4">
        <f t="shared" si="120"/>
        <v>12.588856058630332</v>
      </c>
      <c r="X220" s="4">
        <f t="shared" si="121"/>
        <v>1</v>
      </c>
      <c r="Y220" s="4">
        <f t="array" aca="1" ref="Y220" ca="1">INDIRECT(ADDRESS(ROW(Y220),COLUMN(P220)+X220))</f>
        <v>591.09692425663945</v>
      </c>
      <c r="Z220" s="4">
        <f t="shared" si="102"/>
        <v>-623.95876152700555</v>
      </c>
      <c r="AA220" s="4">
        <f t="shared" si="103"/>
        <v>-467.11106070165022</v>
      </c>
      <c r="AB220" s="4">
        <f t="shared" si="122"/>
        <v>467.11106070165022</v>
      </c>
      <c r="AC220" s="4">
        <f t="shared" ca="1" si="123"/>
        <v>591.09692425663945</v>
      </c>
      <c r="AD220" s="4">
        <f t="shared" si="104"/>
        <v>587.53524834116695</v>
      </c>
      <c r="AE220" s="4">
        <f t="shared" si="105"/>
        <v>172.89167033989227</v>
      </c>
      <c r="AF220" s="4">
        <f t="shared" si="106"/>
        <v>594.39692425663941</v>
      </c>
      <c r="AG220" s="4">
        <f t="shared" si="107"/>
        <v>141.94320666831359</v>
      </c>
      <c r="AH220" s="4">
        <f t="shared" si="108"/>
        <v>594.39692425663941</v>
      </c>
      <c r="AI220" s="4">
        <f t="shared" si="109"/>
        <v>141.94320666831359</v>
      </c>
      <c r="AJ220" s="4">
        <f t="shared" si="124"/>
        <v>477.10832966010776</v>
      </c>
    </row>
    <row r="221" spans="1:36" x14ac:dyDescent="0.35">
      <c r="A221" s="35">
        <v>77.998999999999995</v>
      </c>
      <c r="B221" s="23">
        <v>-36.966360315575244</v>
      </c>
      <c r="C221" s="23">
        <v>5.4636436666123958</v>
      </c>
      <c r="D221" s="6">
        <f t="shared" si="94"/>
        <v>595.11173842481435</v>
      </c>
      <c r="E221" s="6">
        <f t="shared" si="95"/>
        <v>136.45378487095769</v>
      </c>
      <c r="F221" s="4">
        <f t="shared" si="110"/>
        <v>591.81173842481439</v>
      </c>
      <c r="G221" s="4">
        <f t="shared" si="111"/>
        <v>783.5629194970661</v>
      </c>
      <c r="H221" s="4">
        <f t="shared" si="112"/>
        <v>-513.54621512904237</v>
      </c>
      <c r="I221" s="4">
        <f t="shared" si="96"/>
        <v>620.35086897165002</v>
      </c>
      <c r="J221" s="4">
        <f t="shared" si="97"/>
        <v>-672.29585270102234</v>
      </c>
      <c r="K221" s="4">
        <f t="shared" si="113"/>
        <v>756.11173842481435</v>
      </c>
      <c r="L221" s="4">
        <f t="shared" si="114"/>
        <v>12.151516021916789</v>
      </c>
      <c r="M221" s="4">
        <f t="shared" si="98"/>
        <v>1</v>
      </c>
      <c r="N221" s="4">
        <f t="array" aca="1" ref="N221" ca="1">INDIRECT(ADDRESS(ROW(N221),COLUMN(E221)+M221))</f>
        <v>591.81173842481439</v>
      </c>
      <c r="O221" s="6">
        <f t="shared" si="99"/>
        <v>595.11173842481435</v>
      </c>
      <c r="P221" s="6">
        <f t="shared" si="100"/>
        <v>136.45378487095769</v>
      </c>
      <c r="Q221" s="4">
        <f t="shared" si="115"/>
        <v>591.81173842481439</v>
      </c>
      <c r="R221" s="4">
        <f t="shared" si="116"/>
        <v>783.5629194970661</v>
      </c>
      <c r="S221" s="4">
        <f t="shared" si="117"/>
        <v>-513.54621512904237</v>
      </c>
      <c r="T221" s="4">
        <f t="shared" si="118"/>
        <v>620.35086897165002</v>
      </c>
      <c r="U221" s="4">
        <f t="shared" si="101"/>
        <v>-672.29585270102234</v>
      </c>
      <c r="V221" s="4">
        <f t="shared" si="119"/>
        <v>756.11173842481435</v>
      </c>
      <c r="W221" s="4">
        <f t="shared" si="120"/>
        <v>12.151516021916789</v>
      </c>
      <c r="X221" s="4">
        <f t="shared" si="121"/>
        <v>1</v>
      </c>
      <c r="Y221" s="4">
        <f t="array" aca="1" ref="Y221" ca="1">INDIRECT(ADDRESS(ROW(Y221),COLUMN(P221)+X221))</f>
        <v>591.81173842481439</v>
      </c>
      <c r="Z221" s="4">
        <f t="shared" si="102"/>
        <v>-625.37681710190111</v>
      </c>
      <c r="AA221" s="4">
        <f t="shared" si="103"/>
        <v>-472.0960553131755</v>
      </c>
      <c r="AB221" s="4">
        <f t="shared" si="122"/>
        <v>472.0960553131755</v>
      </c>
      <c r="AC221" s="4">
        <f t="shared" ca="1" si="123"/>
        <v>591.81173842481439</v>
      </c>
      <c r="AD221" s="4">
        <f t="shared" si="104"/>
        <v>588.52039664778556</v>
      </c>
      <c r="AE221" s="4">
        <f t="shared" si="105"/>
        <v>167.46094877832587</v>
      </c>
      <c r="AF221" s="4">
        <f t="shared" si="106"/>
        <v>595.11173842481435</v>
      </c>
      <c r="AG221" s="4">
        <f t="shared" si="107"/>
        <v>136.45378487095769</v>
      </c>
      <c r="AH221" s="4">
        <f t="shared" si="108"/>
        <v>595.11173842481435</v>
      </c>
      <c r="AI221" s="4">
        <f t="shared" si="109"/>
        <v>136.45378487095769</v>
      </c>
      <c r="AJ221" s="4">
        <f t="shared" si="124"/>
        <v>482.53905122167413</v>
      </c>
    </row>
    <row r="222" spans="1:36" x14ac:dyDescent="0.35">
      <c r="A222" s="35">
        <v>78.498999999999995</v>
      </c>
      <c r="B222" s="23">
        <v>-37.42019952652484</v>
      </c>
      <c r="C222" s="23">
        <v>5.488219699088841</v>
      </c>
      <c r="D222" s="6">
        <f t="shared" si="94"/>
        <v>595.77692173381706</v>
      </c>
      <c r="E222" s="6">
        <f t="shared" si="95"/>
        <v>130.95752123383065</v>
      </c>
      <c r="F222" s="4">
        <f t="shared" si="110"/>
        <v>592.47692173381711</v>
      </c>
      <c r="G222" s="4">
        <f t="shared" si="111"/>
        <v>787.67632791071549</v>
      </c>
      <c r="H222" s="4">
        <f t="shared" si="112"/>
        <v>-519.04247876616932</v>
      </c>
      <c r="I222" s="4">
        <f t="shared" si="96"/>
        <v>616.56805834370914</v>
      </c>
      <c r="J222" s="4">
        <f t="shared" si="97"/>
        <v>-671.81023648636392</v>
      </c>
      <c r="K222" s="4">
        <f t="shared" si="113"/>
        <v>756.77692173381706</v>
      </c>
      <c r="L222" s="4">
        <f t="shared" si="114"/>
        <v>11.713890627308365</v>
      </c>
      <c r="M222" s="4">
        <f t="shared" si="98"/>
        <v>1</v>
      </c>
      <c r="N222" s="4">
        <f t="array" aca="1" ref="N222" ca="1">INDIRECT(ADDRESS(ROW(N222),COLUMN(E222)+M222))</f>
        <v>592.47692173381711</v>
      </c>
      <c r="O222" s="6">
        <f t="shared" si="99"/>
        <v>595.77692173381706</v>
      </c>
      <c r="P222" s="6">
        <f t="shared" si="100"/>
        <v>130.95752123383065</v>
      </c>
      <c r="Q222" s="4">
        <f t="shared" si="115"/>
        <v>592.47692173381711</v>
      </c>
      <c r="R222" s="4">
        <f t="shared" si="116"/>
        <v>787.67632791071549</v>
      </c>
      <c r="S222" s="4">
        <f t="shared" si="117"/>
        <v>-519.04247876616932</v>
      </c>
      <c r="T222" s="4">
        <f t="shared" si="118"/>
        <v>616.56805834370914</v>
      </c>
      <c r="U222" s="4">
        <f t="shared" si="101"/>
        <v>-671.81023648636392</v>
      </c>
      <c r="V222" s="4">
        <f t="shared" si="119"/>
        <v>756.77692173381706</v>
      </c>
      <c r="W222" s="4">
        <f t="shared" si="120"/>
        <v>11.713890627308365</v>
      </c>
      <c r="X222" s="4">
        <f t="shared" si="121"/>
        <v>1</v>
      </c>
      <c r="Y222" s="4">
        <f t="array" aca="1" ref="Y222" ca="1">INDIRECT(ADDRESS(ROW(Y222),COLUMN(P222)+X222))</f>
        <v>592.47692173381711</v>
      </c>
      <c r="Z222" s="4">
        <f t="shared" si="102"/>
        <v>-626.7517746778741</v>
      </c>
      <c r="AA222" s="4">
        <f t="shared" si="103"/>
        <v>-477.09140684888081</v>
      </c>
      <c r="AB222" s="4">
        <f t="shared" si="122"/>
        <v>477.09140684888081</v>
      </c>
      <c r="AC222" s="4">
        <f t="shared" ca="1" si="123"/>
        <v>592.47692173381711</v>
      </c>
      <c r="AD222" s="4">
        <f t="shared" si="104"/>
        <v>589.45641605142771</v>
      </c>
      <c r="AE222" s="4">
        <f t="shared" si="105"/>
        <v>162.02102406140762</v>
      </c>
      <c r="AF222" s="4">
        <f t="shared" si="106"/>
        <v>595.77692173381706</v>
      </c>
      <c r="AG222" s="4">
        <f t="shared" si="107"/>
        <v>130.95752123383065</v>
      </c>
      <c r="AH222" s="4">
        <f t="shared" si="108"/>
        <v>595.77692173381706</v>
      </c>
      <c r="AI222" s="4">
        <f t="shared" si="109"/>
        <v>130.95752123383065</v>
      </c>
      <c r="AJ222" s="4">
        <f t="shared" si="124"/>
        <v>487.97897593859238</v>
      </c>
    </row>
    <row r="223" spans="1:36" x14ac:dyDescent="0.35">
      <c r="A223" s="35">
        <v>78.998999999999995</v>
      </c>
      <c r="B223" s="23">
        <v>-37.875546476641951</v>
      </c>
      <c r="C223" s="23">
        <v>5.5159609156378933</v>
      </c>
      <c r="D223" s="6">
        <f t="shared" ref="D223:D241" si="125">B223+$C$45*COS(RADIANS(A223))+$D$45*SIN(RADIANS(A223))</f>
        <v>596.39237689134586</v>
      </c>
      <c r="E223" s="6">
        <f t="shared" ref="E223:E241" si="126">C223-$C$45*SIN(RADIANS(A223))+$D$45*COS(RADIANS(A223))</f>
        <v>125.45486780769005</v>
      </c>
      <c r="F223" s="4">
        <f t="shared" si="110"/>
        <v>593.09237689134591</v>
      </c>
      <c r="G223" s="4">
        <f t="shared" si="111"/>
        <v>791.7740607226749</v>
      </c>
      <c r="H223" s="4">
        <f t="shared" si="112"/>
        <v>-524.54513219230989</v>
      </c>
      <c r="I223" s="4">
        <f t="shared" ref="I223:I241" si="127">-(D223-$C$23)*SIN(RADIANS($C$25))+(E223-$C$24)*COS(RADIANS($C$25))</f>
        <v>612.74838821378171</v>
      </c>
      <c r="J223" s="4">
        <f t="shared" ref="J223:J241" si="128">$C$26-SQRT((D223-$C$43)^2+(E223-$D$43)^2)</f>
        <v>-671.31676762580764</v>
      </c>
      <c r="K223" s="4">
        <f t="shared" si="113"/>
        <v>757.39237689134586</v>
      </c>
      <c r="L223" s="4">
        <f t="shared" si="114"/>
        <v>11.275976182126405</v>
      </c>
      <c r="M223" s="4">
        <f t="shared" ref="M223:M241" si="129">IF(D223&gt;=$C$20,IF(E223&lt;$C$21,1,2),IF(D223&gt;=$C$22,3,IF(L223&gt;=45+$C$25/2,6,IF(L223&lt;-90+$C$25,5,4))))</f>
        <v>1</v>
      </c>
      <c r="N223" s="4">
        <f t="array" aca="1" ref="N223" ca="1">INDIRECT(ADDRESS(ROW(N223),COLUMN(E223)+M223))</f>
        <v>593.09237689134591</v>
      </c>
      <c r="O223" s="6">
        <f t="shared" ref="O223:O241" si="130">B223+$C$46*COS(RADIANS(A223))+$D$46*SIN(RADIANS(A223))</f>
        <v>596.39237689134586</v>
      </c>
      <c r="P223" s="6">
        <f t="shared" ref="P223:P241" si="131">C223-$C$46*SIN(RADIANS(A223))+$D$46*COS(RADIANS(A223))</f>
        <v>125.45486780769005</v>
      </c>
      <c r="Q223" s="4">
        <f t="shared" si="115"/>
        <v>593.09237689134591</v>
      </c>
      <c r="R223" s="4">
        <f t="shared" si="116"/>
        <v>791.7740607226749</v>
      </c>
      <c r="S223" s="4">
        <f t="shared" si="117"/>
        <v>-524.54513219230989</v>
      </c>
      <c r="T223" s="4">
        <f t="shared" si="118"/>
        <v>612.74838821378171</v>
      </c>
      <c r="U223" s="4">
        <f t="shared" ref="U223:U241" si="132">$C$26-SQRT((O223-$C$43)^2+(P223-$D$43)^2)</f>
        <v>-671.31676762580764</v>
      </c>
      <c r="V223" s="4">
        <f t="shared" si="119"/>
        <v>757.39237689134586</v>
      </c>
      <c r="W223" s="4">
        <f t="shared" si="120"/>
        <v>11.275976182126405</v>
      </c>
      <c r="X223" s="4">
        <f t="shared" si="121"/>
        <v>1</v>
      </c>
      <c r="Y223" s="4">
        <f t="array" aca="1" ref="Y223" ca="1">INDIRECT(ADDRESS(ROW(Y223),COLUMN(P223)+X223))</f>
        <v>593.09237689134591</v>
      </c>
      <c r="Z223" s="4">
        <f t="shared" ref="Z223:Z241" si="133">($C$20-D223)*COS(-RADIANS(A223))+($C$21-E223)*SIN(-RADIANS(A223))</f>
        <v>-628.08353557576902</v>
      </c>
      <c r="AA223" s="4">
        <f t="shared" ref="AA223:AA241" si="134">-($C$20-D223)*SIN(-RADIANS(A223))+($C$21-E223)*COS(-RADIANS(A223))</f>
        <v>-482.09670769661534</v>
      </c>
      <c r="AB223" s="4">
        <f t="shared" si="122"/>
        <v>482.09670769661534</v>
      </c>
      <c r="AC223" s="4">
        <f t="shared" ca="1" si="123"/>
        <v>593.09237689134591</v>
      </c>
      <c r="AD223" s="4">
        <f t="shared" ref="AD223:AD241" si="135">B223+$C$49*COS(RADIANS(A223))+$D$49*SIN(RADIANS(A223))</f>
        <v>590.34318863457452</v>
      </c>
      <c r="AE223" s="4">
        <f t="shared" ref="AE223:AE241" si="136">C223-$C$49*SIN(RADIANS(A223))+$D$49*COS(RADIANS(A223))</f>
        <v>156.57234394946829</v>
      </c>
      <c r="AF223" s="4">
        <f t="shared" ref="AF223:AF241" si="137">B223+$C$48*COS(RADIANS(A223))+$D$48*SIN(RADIANS(A223))</f>
        <v>596.39237689134586</v>
      </c>
      <c r="AG223" s="4">
        <f t="shared" ref="AG223:AG241" si="138">C223-$C$48*SIN(RADIANS(A223))+$D$48*COS(RADIANS(A223))</f>
        <v>125.45486780769005</v>
      </c>
      <c r="AH223" s="4">
        <f t="shared" ref="AH223:AH241" si="139">B223+$C$47*COS(RADIANS(A223))+$D$47*SIN(RADIANS(A223))</f>
        <v>596.39237689134586</v>
      </c>
      <c r="AI223" s="4">
        <f t="shared" ref="AI223:AI241" si="140">C223-$C$47*SIN(RADIANS(A223))+$D$47*COS(RADIANS(A223))</f>
        <v>125.45486780769005</v>
      </c>
      <c r="AJ223" s="4">
        <f t="shared" si="124"/>
        <v>493.42765605053171</v>
      </c>
    </row>
    <row r="224" spans="1:36" x14ac:dyDescent="0.35">
      <c r="A224" s="35">
        <v>79.498999999999995</v>
      </c>
      <c r="B224" s="23">
        <v>-38.332414867919681</v>
      </c>
      <c r="C224" s="23">
        <v>5.5468991635979519</v>
      </c>
      <c r="D224" s="6">
        <f t="shared" si="125"/>
        <v>596.95800864968146</v>
      </c>
      <c r="E224" s="6">
        <f t="shared" si="126"/>
        <v>119.9462776008384</v>
      </c>
      <c r="F224" s="4">
        <f t="shared" si="110"/>
        <v>593.65800864968151</v>
      </c>
      <c r="G224" s="4">
        <f t="shared" si="111"/>
        <v>795.85600447763966</v>
      </c>
      <c r="H224" s="4">
        <f t="shared" si="112"/>
        <v>-530.05372239916164</v>
      </c>
      <c r="I224" s="4">
        <f t="shared" si="127"/>
        <v>608.8921443823067</v>
      </c>
      <c r="J224" s="4">
        <f t="shared" si="128"/>
        <v>-670.81544058039515</v>
      </c>
      <c r="K224" s="4">
        <f t="shared" si="113"/>
        <v>757.95800864968146</v>
      </c>
      <c r="L224" s="4">
        <f t="shared" si="114"/>
        <v>10.837768963019673</v>
      </c>
      <c r="M224" s="4">
        <f t="shared" si="129"/>
        <v>1</v>
      </c>
      <c r="N224" s="4">
        <f t="array" aca="1" ref="N224" ca="1">INDIRECT(ADDRESS(ROW(N224),COLUMN(E224)+M224))</f>
        <v>593.65800864968151</v>
      </c>
      <c r="O224" s="6">
        <f t="shared" si="130"/>
        <v>596.95800864968146</v>
      </c>
      <c r="P224" s="6">
        <f t="shared" si="131"/>
        <v>119.9462776008384</v>
      </c>
      <c r="Q224" s="4">
        <f t="shared" si="115"/>
        <v>593.65800864968151</v>
      </c>
      <c r="R224" s="4">
        <f t="shared" si="116"/>
        <v>795.85600447763966</v>
      </c>
      <c r="S224" s="4">
        <f t="shared" si="117"/>
        <v>-530.05372239916164</v>
      </c>
      <c r="T224" s="4">
        <f t="shared" si="118"/>
        <v>608.8921443823067</v>
      </c>
      <c r="U224" s="4">
        <f t="shared" si="132"/>
        <v>-670.81544058039515</v>
      </c>
      <c r="V224" s="4">
        <f t="shared" si="119"/>
        <v>757.95800864968146</v>
      </c>
      <c r="W224" s="4">
        <f t="shared" si="120"/>
        <v>10.837768963019673</v>
      </c>
      <c r="X224" s="4">
        <f t="shared" si="121"/>
        <v>1</v>
      </c>
      <c r="Y224" s="4">
        <f t="array" aca="1" ref="Y224" ca="1">INDIRECT(ADDRESS(ROW(Y224),COLUMN(P224)+X224))</f>
        <v>593.65800864968151</v>
      </c>
      <c r="Z224" s="4">
        <f t="shared" si="133"/>
        <v>-629.37200478659656</v>
      </c>
      <c r="AA224" s="4">
        <f t="shared" si="134"/>
        <v>-487.11154723945231</v>
      </c>
      <c r="AB224" s="4">
        <f t="shared" si="122"/>
        <v>487.11154723945231</v>
      </c>
      <c r="AC224" s="4">
        <f t="shared" ca="1" si="123"/>
        <v>593.65800864968151</v>
      </c>
      <c r="AD224" s="4">
        <f t="shared" si="135"/>
        <v>591.18059848763426</v>
      </c>
      <c r="AE224" s="4">
        <f t="shared" si="136"/>
        <v>151.11535734053354</v>
      </c>
      <c r="AF224" s="4">
        <f t="shared" si="137"/>
        <v>596.95800864968146</v>
      </c>
      <c r="AG224" s="4">
        <f t="shared" si="138"/>
        <v>119.9462776008384</v>
      </c>
      <c r="AH224" s="4">
        <f t="shared" si="139"/>
        <v>596.95800864968146</v>
      </c>
      <c r="AI224" s="4">
        <f t="shared" si="140"/>
        <v>119.9462776008384</v>
      </c>
      <c r="AJ224" s="4">
        <f t="shared" si="124"/>
        <v>498.88464265946646</v>
      </c>
    </row>
    <row r="225" spans="1:36" x14ac:dyDescent="0.35">
      <c r="A225" s="35">
        <v>79.998999999999995</v>
      </c>
      <c r="B225" s="23">
        <v>-38.79082014755992</v>
      </c>
      <c r="C225" s="23">
        <v>5.5810665700449773</v>
      </c>
      <c r="D225" s="6">
        <f t="shared" si="125"/>
        <v>597.47372369427683</v>
      </c>
      <c r="E225" s="6">
        <f t="shared" si="126"/>
        <v>114.4322045968904</v>
      </c>
      <c r="F225" s="4">
        <f t="shared" si="110"/>
        <v>594.17372369427687</v>
      </c>
      <c r="G225" s="4">
        <f t="shared" si="111"/>
        <v>799.92204457788876</v>
      </c>
      <c r="H225" s="4">
        <f t="shared" si="112"/>
        <v>-535.56779540310959</v>
      </c>
      <c r="I225" s="4">
        <f t="shared" si="127"/>
        <v>604.99961463947488</v>
      </c>
      <c r="J225" s="4">
        <f t="shared" si="128"/>
        <v>-670.30624793952234</v>
      </c>
      <c r="K225" s="4">
        <f t="shared" si="113"/>
        <v>758.47372369427683</v>
      </c>
      <c r="L225" s="4">
        <f t="shared" si="114"/>
        <v>10.399265215353054</v>
      </c>
      <c r="M225" s="4">
        <f t="shared" si="129"/>
        <v>1</v>
      </c>
      <c r="N225" s="4">
        <f t="array" aca="1" ref="N225" ca="1">INDIRECT(ADDRESS(ROW(N225),COLUMN(E225)+M225))</f>
        <v>594.17372369427687</v>
      </c>
      <c r="O225" s="6">
        <f t="shared" si="130"/>
        <v>597.47372369427683</v>
      </c>
      <c r="P225" s="6">
        <f t="shared" si="131"/>
        <v>114.4322045968904</v>
      </c>
      <c r="Q225" s="4">
        <f t="shared" si="115"/>
        <v>594.17372369427687</v>
      </c>
      <c r="R225" s="4">
        <f t="shared" si="116"/>
        <v>799.92204457788876</v>
      </c>
      <c r="S225" s="4">
        <f t="shared" si="117"/>
        <v>-535.56779540310959</v>
      </c>
      <c r="T225" s="4">
        <f t="shared" si="118"/>
        <v>604.99961463947488</v>
      </c>
      <c r="U225" s="4">
        <f t="shared" si="132"/>
        <v>-670.30624793952234</v>
      </c>
      <c r="V225" s="4">
        <f t="shared" si="119"/>
        <v>758.47372369427683</v>
      </c>
      <c r="W225" s="4">
        <f t="shared" si="120"/>
        <v>10.399265215353054</v>
      </c>
      <c r="X225" s="4">
        <f t="shared" si="121"/>
        <v>1</v>
      </c>
      <c r="Y225" s="4">
        <f t="array" aca="1" ref="Y225" ca="1">INDIRECT(ADDRESS(ROW(Y225),COLUMN(P225)+X225))</f>
        <v>594.17372369427687</v>
      </c>
      <c r="Z225" s="4">
        <f t="shared" si="133"/>
        <v>-630.61709099481811</v>
      </c>
      <c r="AA225" s="4">
        <f t="shared" si="134"/>
        <v>-492.13551177181188</v>
      </c>
      <c r="AB225" s="4">
        <f t="shared" si="122"/>
        <v>492.13551177181188</v>
      </c>
      <c r="AC225" s="4">
        <f t="shared" ca="1" si="123"/>
        <v>594.17372369427687</v>
      </c>
      <c r="AD225" s="4">
        <f t="shared" si="135"/>
        <v>591.96853159910575</v>
      </c>
      <c r="AE225" s="4">
        <f t="shared" si="136"/>
        <v>145.6505142884042</v>
      </c>
      <c r="AF225" s="4">
        <f t="shared" si="137"/>
        <v>597.47372369427683</v>
      </c>
      <c r="AG225" s="4">
        <f t="shared" si="138"/>
        <v>114.4322045968904</v>
      </c>
      <c r="AH225" s="4">
        <f t="shared" si="139"/>
        <v>597.47372369427683</v>
      </c>
      <c r="AI225" s="4">
        <f t="shared" si="140"/>
        <v>114.4322045968904</v>
      </c>
      <c r="AJ225" s="4">
        <f t="shared" si="124"/>
        <v>504.34948571159578</v>
      </c>
    </row>
    <row r="226" spans="1:36" x14ac:dyDescent="0.35">
      <c r="A226" s="35">
        <v>80.498999999999995</v>
      </c>
      <c r="B226" s="23">
        <v>-39.250779635516601</v>
      </c>
      <c r="C226" s="23">
        <v>5.6184955949726758</v>
      </c>
      <c r="D226" s="6">
        <f t="shared" si="125"/>
        <v>597.93943052214388</v>
      </c>
      <c r="E226" s="6">
        <f t="shared" si="126"/>
        <v>108.91310377582815</v>
      </c>
      <c r="F226" s="4">
        <f t="shared" si="110"/>
        <v>594.63943052214393</v>
      </c>
      <c r="G226" s="4">
        <f t="shared" si="111"/>
        <v>803.9720651846103</v>
      </c>
      <c r="H226" s="4">
        <f t="shared" si="112"/>
        <v>-541.08689622417182</v>
      </c>
      <c r="I226" s="4">
        <f t="shared" si="127"/>
        <v>601.07108870318598</v>
      </c>
      <c r="J226" s="4">
        <f t="shared" si="128"/>
        <v>-669.78918029639044</v>
      </c>
      <c r="K226" s="4">
        <f t="shared" si="113"/>
        <v>758.93943052214388</v>
      </c>
      <c r="L226" s="4">
        <f t="shared" si="114"/>
        <v>9.9604611525605105</v>
      </c>
      <c r="M226" s="4">
        <f t="shared" si="129"/>
        <v>1</v>
      </c>
      <c r="N226" s="4">
        <f t="array" aca="1" ref="N226" ca="1">INDIRECT(ADDRESS(ROW(N226),COLUMN(E226)+M226))</f>
        <v>594.63943052214393</v>
      </c>
      <c r="O226" s="6">
        <f t="shared" si="130"/>
        <v>597.93943052214388</v>
      </c>
      <c r="P226" s="6">
        <f t="shared" si="131"/>
        <v>108.91310377582815</v>
      </c>
      <c r="Q226" s="4">
        <f t="shared" si="115"/>
        <v>594.63943052214393</v>
      </c>
      <c r="R226" s="4">
        <f t="shared" si="116"/>
        <v>803.9720651846103</v>
      </c>
      <c r="S226" s="4">
        <f t="shared" si="117"/>
        <v>-541.08689622417182</v>
      </c>
      <c r="T226" s="4">
        <f t="shared" si="118"/>
        <v>601.07108870318598</v>
      </c>
      <c r="U226" s="4">
        <f t="shared" si="132"/>
        <v>-669.78918029639044</v>
      </c>
      <c r="V226" s="4">
        <f t="shared" si="119"/>
        <v>758.93943052214388</v>
      </c>
      <c r="W226" s="4">
        <f t="shared" si="120"/>
        <v>9.9604611525605105</v>
      </c>
      <c r="X226" s="4">
        <f t="shared" si="121"/>
        <v>1</v>
      </c>
      <c r="Y226" s="4">
        <f t="array" aca="1" ref="Y226" ca="1">INDIRECT(ADDRESS(ROW(Y226),COLUMN(P226)+X226))</f>
        <v>594.63943052214393</v>
      </c>
      <c r="Z226" s="4">
        <f t="shared" si="133"/>
        <v>-631.81870660239258</v>
      </c>
      <c r="AA226" s="4">
        <f t="shared" si="134"/>
        <v>-497.1681844049225</v>
      </c>
      <c r="AB226" s="4">
        <f t="shared" si="122"/>
        <v>497.1681844049225</v>
      </c>
      <c r="AC226" s="4">
        <f t="shared" ca="1" si="123"/>
        <v>594.63943052214393</v>
      </c>
      <c r="AD226" s="4">
        <f t="shared" si="135"/>
        <v>592.70687573554108</v>
      </c>
      <c r="AE226" s="4">
        <f t="shared" si="136"/>
        <v>140.17826602401101</v>
      </c>
      <c r="AF226" s="4">
        <f t="shared" si="137"/>
        <v>597.93943052214388</v>
      </c>
      <c r="AG226" s="4">
        <f t="shared" si="138"/>
        <v>108.91310377582815</v>
      </c>
      <c r="AH226" s="4">
        <f t="shared" si="139"/>
        <v>597.93943052214388</v>
      </c>
      <c r="AI226" s="4">
        <f t="shared" si="140"/>
        <v>108.91310377582815</v>
      </c>
      <c r="AJ226" s="4">
        <f t="shared" si="124"/>
        <v>509.82173397598899</v>
      </c>
    </row>
    <row r="227" spans="1:36" x14ac:dyDescent="0.35">
      <c r="A227" s="35">
        <v>80.998999999999995</v>
      </c>
      <c r="B227" s="23">
        <v>-39.712312663017563</v>
      </c>
      <c r="C227" s="23">
        <v>5.6592190881864255</v>
      </c>
      <c r="D227" s="6">
        <f t="shared" si="125"/>
        <v>598.35503930898085</v>
      </c>
      <c r="E227" s="6">
        <f t="shared" si="126"/>
        <v>103.3894311387175</v>
      </c>
      <c r="F227" s="4">
        <f t="shared" si="110"/>
        <v>595.05503930898089</v>
      </c>
      <c r="G227" s="4">
        <f t="shared" si="111"/>
        <v>808.00594911044288</v>
      </c>
      <c r="H227" s="4">
        <f t="shared" si="112"/>
        <v>-546.61056886128245</v>
      </c>
      <c r="I227" s="4">
        <f t="shared" si="127"/>
        <v>597.10685815257477</v>
      </c>
      <c r="J227" s="4">
        <f t="shared" si="128"/>
        <v>-669.26422611157875</v>
      </c>
      <c r="K227" s="4">
        <f t="shared" si="113"/>
        <v>759.35503930898085</v>
      </c>
      <c r="L227" s="4">
        <f t="shared" si="114"/>
        <v>9.5213529554596601</v>
      </c>
      <c r="M227" s="4">
        <f t="shared" si="129"/>
        <v>1</v>
      </c>
      <c r="N227" s="4">
        <f t="array" aca="1" ref="N227" ca="1">INDIRECT(ADDRESS(ROW(N227),COLUMN(E227)+M227))</f>
        <v>595.05503930898089</v>
      </c>
      <c r="O227" s="6">
        <f t="shared" si="130"/>
        <v>598.35503930898085</v>
      </c>
      <c r="P227" s="6">
        <f t="shared" si="131"/>
        <v>103.3894311387175</v>
      </c>
      <c r="Q227" s="4">
        <f t="shared" si="115"/>
        <v>595.05503930898089</v>
      </c>
      <c r="R227" s="4">
        <f t="shared" si="116"/>
        <v>808.00594911044288</v>
      </c>
      <c r="S227" s="4">
        <f t="shared" si="117"/>
        <v>-546.61056886128245</v>
      </c>
      <c r="T227" s="4">
        <f t="shared" si="118"/>
        <v>597.10685815257477</v>
      </c>
      <c r="U227" s="4">
        <f t="shared" si="132"/>
        <v>-669.26422611157875</v>
      </c>
      <c r="V227" s="4">
        <f t="shared" si="119"/>
        <v>759.35503930898085</v>
      </c>
      <c r="W227" s="4">
        <f t="shared" si="120"/>
        <v>9.5213529554596601</v>
      </c>
      <c r="X227" s="4">
        <f t="shared" si="121"/>
        <v>1</v>
      </c>
      <c r="Y227" s="4">
        <f t="array" aca="1" ref="Y227" ca="1">INDIRECT(ADDRESS(ROW(Y227),COLUMN(P227)+X227))</f>
        <v>595.05503930898089</v>
      </c>
      <c r="Z227" s="4">
        <f t="shared" si="133"/>
        <v>-632.97676775367893</v>
      </c>
      <c r="AA227" s="4">
        <f t="shared" si="134"/>
        <v>-502.2091449605162</v>
      </c>
      <c r="AB227" s="4">
        <f t="shared" si="122"/>
        <v>502.2091449605162</v>
      </c>
      <c r="AC227" s="4">
        <f t="shared" ca="1" si="123"/>
        <v>595.05503930898089</v>
      </c>
      <c r="AD227" s="4">
        <f t="shared" si="135"/>
        <v>593.3955203102521</v>
      </c>
      <c r="AE227" s="4">
        <f t="shared" si="136"/>
        <v>134.69906498041627</v>
      </c>
      <c r="AF227" s="4">
        <f t="shared" si="137"/>
        <v>598.35503930898085</v>
      </c>
      <c r="AG227" s="4">
        <f t="shared" si="138"/>
        <v>103.3894311387175</v>
      </c>
      <c r="AH227" s="4">
        <f t="shared" si="139"/>
        <v>598.35503930898085</v>
      </c>
      <c r="AI227" s="4">
        <f t="shared" si="140"/>
        <v>103.3894311387175</v>
      </c>
      <c r="AJ227" s="4">
        <f t="shared" si="124"/>
        <v>515.30093501958368</v>
      </c>
    </row>
    <row r="228" spans="1:36" x14ac:dyDescent="0.35">
      <c r="A228" s="35">
        <v>81.498999999999995</v>
      </c>
      <c r="B228" s="23">
        <v>-40.175440723255932</v>
      </c>
      <c r="C228" s="23">
        <v>5.7032703503306701</v>
      </c>
      <c r="D228" s="6">
        <f t="shared" si="125"/>
        <v>598.7204617638497</v>
      </c>
      <c r="E228" s="6">
        <f t="shared" si="126"/>
        <v>97.861643736511922</v>
      </c>
      <c r="F228" s="4">
        <f t="shared" si="110"/>
        <v>595.42046176384974</v>
      </c>
      <c r="G228" s="4">
        <f t="shared" si="111"/>
        <v>812.02357770228718</v>
      </c>
      <c r="H228" s="4">
        <f t="shared" si="112"/>
        <v>-552.13835626348805</v>
      </c>
      <c r="I228" s="4">
        <f t="shared" si="127"/>
        <v>593.107216356663</v>
      </c>
      <c r="J228" s="4">
        <f t="shared" si="128"/>
        <v>-668.73137156349264</v>
      </c>
      <c r="K228" s="4">
        <f t="shared" si="113"/>
        <v>759.7204617638497</v>
      </c>
      <c r="L228" s="4">
        <f t="shared" si="114"/>
        <v>9.0819367715258075</v>
      </c>
      <c r="M228" s="4">
        <f t="shared" si="129"/>
        <v>1</v>
      </c>
      <c r="N228" s="4">
        <f t="array" aca="1" ref="N228" ca="1">INDIRECT(ADDRESS(ROW(N228),COLUMN(E228)+M228))</f>
        <v>595.42046176384974</v>
      </c>
      <c r="O228" s="6">
        <f t="shared" si="130"/>
        <v>598.7204617638497</v>
      </c>
      <c r="P228" s="6">
        <f t="shared" si="131"/>
        <v>97.861643736511922</v>
      </c>
      <c r="Q228" s="4">
        <f t="shared" si="115"/>
        <v>595.42046176384974</v>
      </c>
      <c r="R228" s="4">
        <f t="shared" si="116"/>
        <v>812.02357770228718</v>
      </c>
      <c r="S228" s="4">
        <f t="shared" si="117"/>
        <v>-552.13835626348805</v>
      </c>
      <c r="T228" s="4">
        <f t="shared" si="118"/>
        <v>593.107216356663</v>
      </c>
      <c r="U228" s="4">
        <f t="shared" si="132"/>
        <v>-668.73137156349264</v>
      </c>
      <c r="V228" s="4">
        <f t="shared" si="119"/>
        <v>759.7204617638497</v>
      </c>
      <c r="W228" s="4">
        <f t="shared" si="120"/>
        <v>9.0819367715258075</v>
      </c>
      <c r="X228" s="4">
        <f t="shared" si="121"/>
        <v>1</v>
      </c>
      <c r="Y228" s="4">
        <f t="array" aca="1" ref="Y228" ca="1">INDIRECT(ADDRESS(ROW(Y228),COLUMN(P228)+X228))</f>
        <v>595.42046176384974</v>
      </c>
      <c r="Z228" s="4">
        <f t="shared" si="133"/>
        <v>-634.09119436130675</v>
      </c>
      <c r="AA228" s="4">
        <f t="shared" si="134"/>
        <v>-507.25796985150851</v>
      </c>
      <c r="AB228" s="4">
        <f t="shared" si="122"/>
        <v>507.25796985150851</v>
      </c>
      <c r="AC228" s="4">
        <f t="shared" ca="1" si="123"/>
        <v>595.42046176384974</v>
      </c>
      <c r="AD228" s="4">
        <f t="shared" si="135"/>
        <v>594.03435623956818</v>
      </c>
      <c r="AE228" s="4">
        <f t="shared" si="136"/>
        <v>129.21336482188934</v>
      </c>
      <c r="AF228" s="4">
        <f t="shared" si="137"/>
        <v>598.7204617638497</v>
      </c>
      <c r="AG228" s="4">
        <f t="shared" si="138"/>
        <v>97.861643736511922</v>
      </c>
      <c r="AH228" s="4">
        <f t="shared" si="139"/>
        <v>598.7204617638497</v>
      </c>
      <c r="AI228" s="4">
        <f t="shared" si="140"/>
        <v>97.861643736511922</v>
      </c>
      <c r="AJ228" s="4">
        <f t="shared" si="124"/>
        <v>520.7866351781106</v>
      </c>
    </row>
    <row r="229" spans="1:36" x14ac:dyDescent="0.35">
      <c r="A229" s="35">
        <v>81.998999999999995</v>
      </c>
      <c r="B229" s="23">
        <v>-40.640187635597712</v>
      </c>
      <c r="C229" s="23">
        <v>5.7506831985219762</v>
      </c>
      <c r="D229" s="6">
        <f t="shared" si="125"/>
        <v>599.03561097005456</v>
      </c>
      <c r="E229" s="6">
        <f t="shared" si="126"/>
        <v>92.330199703414408</v>
      </c>
      <c r="F229" s="4">
        <f t="shared" si="110"/>
        <v>595.73561097005461</v>
      </c>
      <c r="G229" s="4">
        <f t="shared" si="111"/>
        <v>816.0248307133171</v>
      </c>
      <c r="H229" s="4">
        <f t="shared" si="112"/>
        <v>-557.66980029658555</v>
      </c>
      <c r="I229" s="4">
        <f t="shared" si="127"/>
        <v>589.07245839763607</v>
      </c>
      <c r="J229" s="4">
        <f t="shared" si="128"/>
        <v>-668.19060038426892</v>
      </c>
      <c r="K229" s="4">
        <f t="shared" si="113"/>
        <v>760.03561097005456</v>
      </c>
      <c r="L229" s="4">
        <f t="shared" si="114"/>
        <v>8.6422087141225514</v>
      </c>
      <c r="M229" s="4">
        <f t="shared" si="129"/>
        <v>1</v>
      </c>
      <c r="N229" s="4">
        <f t="array" aca="1" ref="N229" ca="1">INDIRECT(ADDRESS(ROW(N229),COLUMN(E229)+M229))</f>
        <v>595.73561097005461</v>
      </c>
      <c r="O229" s="6">
        <f t="shared" si="130"/>
        <v>599.03561097005456</v>
      </c>
      <c r="P229" s="6">
        <f t="shared" si="131"/>
        <v>92.330199703414408</v>
      </c>
      <c r="Q229" s="4">
        <f t="shared" si="115"/>
        <v>595.73561097005461</v>
      </c>
      <c r="R229" s="4">
        <f t="shared" si="116"/>
        <v>816.0248307133171</v>
      </c>
      <c r="S229" s="4">
        <f t="shared" si="117"/>
        <v>-557.66980029658555</v>
      </c>
      <c r="T229" s="4">
        <f t="shared" si="118"/>
        <v>589.07245839763607</v>
      </c>
      <c r="U229" s="4">
        <f t="shared" si="132"/>
        <v>-668.19060038426892</v>
      </c>
      <c r="V229" s="4">
        <f t="shared" si="119"/>
        <v>760.03561097005456</v>
      </c>
      <c r="W229" s="4">
        <f t="shared" si="120"/>
        <v>8.6422087141225514</v>
      </c>
      <c r="X229" s="4">
        <f t="shared" si="121"/>
        <v>1</v>
      </c>
      <c r="Y229" s="4">
        <f t="array" aca="1" ref="Y229" ca="1">INDIRECT(ADDRESS(ROW(Y229),COLUMN(P229)+X229))</f>
        <v>595.73561097005461</v>
      </c>
      <c r="Z229" s="4">
        <f t="shared" si="133"/>
        <v>-635.1619101331313</v>
      </c>
      <c r="AA229" s="4">
        <f t="shared" si="134"/>
        <v>-512.31423194825436</v>
      </c>
      <c r="AB229" s="4">
        <f t="shared" si="122"/>
        <v>512.31423194825436</v>
      </c>
      <c r="AC229" s="4">
        <f t="shared" ca="1" si="123"/>
        <v>595.73561097005461</v>
      </c>
      <c r="AD229" s="4">
        <f t="shared" si="135"/>
        <v>594.62327578529914</v>
      </c>
      <c r="AE229" s="4">
        <f t="shared" si="136"/>
        <v>123.7216204775267</v>
      </c>
      <c r="AF229" s="4">
        <f t="shared" si="137"/>
        <v>599.03561097005456</v>
      </c>
      <c r="AG229" s="4">
        <f t="shared" si="138"/>
        <v>92.330199703414408</v>
      </c>
      <c r="AH229" s="4">
        <f t="shared" si="139"/>
        <v>599.03561097005456</v>
      </c>
      <c r="AI229" s="4">
        <f t="shared" si="140"/>
        <v>92.330199703414408</v>
      </c>
      <c r="AJ229" s="4">
        <f t="shared" si="124"/>
        <v>526.2783795224733</v>
      </c>
    </row>
    <row r="230" spans="1:36" x14ac:dyDescent="0.35">
      <c r="A230" s="35">
        <v>82.498999999999995</v>
      </c>
      <c r="B230" s="23">
        <v>-41.106579724832521</v>
      </c>
      <c r="C230" s="23">
        <v>5.801492037119746</v>
      </c>
      <c r="D230" s="6">
        <f t="shared" si="125"/>
        <v>599.30040121069715</v>
      </c>
      <c r="E230" s="6">
        <f t="shared" si="126"/>
        <v>86.795558295335141</v>
      </c>
      <c r="F230" s="4">
        <f t="shared" si="110"/>
        <v>596.00040121069719</v>
      </c>
      <c r="G230" s="4">
        <f t="shared" si="111"/>
        <v>820.00958616297601</v>
      </c>
      <c r="H230" s="4">
        <f t="shared" si="112"/>
        <v>-563.20444170466487</v>
      </c>
      <c r="I230" s="4">
        <f t="shared" si="127"/>
        <v>585.00288098817168</v>
      </c>
      <c r="J230" s="4">
        <f t="shared" si="128"/>
        <v>-667.6418936795385</v>
      </c>
      <c r="K230" s="4">
        <f t="shared" si="113"/>
        <v>760.30040121069715</v>
      </c>
      <c r="L230" s="4">
        <f t="shared" si="114"/>
        <v>8.2021648616863612</v>
      </c>
      <c r="M230" s="4">
        <f t="shared" si="129"/>
        <v>1</v>
      </c>
      <c r="N230" s="4">
        <f t="array" aca="1" ref="N230" ca="1">INDIRECT(ADDRESS(ROW(N230),COLUMN(E230)+M230))</f>
        <v>596.00040121069719</v>
      </c>
      <c r="O230" s="6">
        <f t="shared" si="130"/>
        <v>599.30040121069715</v>
      </c>
      <c r="P230" s="6">
        <f t="shared" si="131"/>
        <v>86.795558295335141</v>
      </c>
      <c r="Q230" s="4">
        <f t="shared" si="115"/>
        <v>596.00040121069719</v>
      </c>
      <c r="R230" s="4">
        <f t="shared" si="116"/>
        <v>820.00958616297601</v>
      </c>
      <c r="S230" s="4">
        <f t="shared" si="117"/>
        <v>-563.20444170466487</v>
      </c>
      <c r="T230" s="4">
        <f t="shared" si="118"/>
        <v>585.00288098817168</v>
      </c>
      <c r="U230" s="4">
        <f t="shared" si="132"/>
        <v>-667.6418936795385</v>
      </c>
      <c r="V230" s="4">
        <f t="shared" si="119"/>
        <v>760.30040121069715</v>
      </c>
      <c r="W230" s="4">
        <f t="shared" si="120"/>
        <v>8.2021648616863612</v>
      </c>
      <c r="X230" s="4">
        <f t="shared" si="121"/>
        <v>1</v>
      </c>
      <c r="Y230" s="4">
        <f t="array" aca="1" ref="Y230" ca="1">INDIRECT(ADDRESS(ROW(Y230),COLUMN(P230)+X230))</f>
        <v>596.00040121069719</v>
      </c>
      <c r="Z230" s="4">
        <f t="shared" si="133"/>
        <v>-636.18884260040602</v>
      </c>
      <c r="AA230" s="4">
        <f t="shared" si="134"/>
        <v>-517.37750042877894</v>
      </c>
      <c r="AB230" s="4">
        <f t="shared" si="122"/>
        <v>517.37750042877894</v>
      </c>
      <c r="AC230" s="4">
        <f t="shared" ca="1" si="123"/>
        <v>596.00040121069719</v>
      </c>
      <c r="AD230" s="4">
        <f t="shared" si="135"/>
        <v>595.16217238187505</v>
      </c>
      <c r="AE230" s="4">
        <f t="shared" si="136"/>
        <v>118.22428817995353</v>
      </c>
      <c r="AF230" s="4">
        <f t="shared" si="137"/>
        <v>599.30040121069715</v>
      </c>
      <c r="AG230" s="4">
        <f t="shared" si="138"/>
        <v>86.795558295335141</v>
      </c>
      <c r="AH230" s="4">
        <f t="shared" si="139"/>
        <v>599.30040121069715</v>
      </c>
      <c r="AI230" s="4">
        <f t="shared" si="140"/>
        <v>86.795558295335141</v>
      </c>
      <c r="AJ230" s="4">
        <f t="shared" si="124"/>
        <v>531.77571182004647</v>
      </c>
    </row>
    <row r="231" spans="1:36" x14ac:dyDescent="0.35">
      <c r="A231" s="35">
        <v>82.998999999999995</v>
      </c>
      <c r="B231" s="23">
        <v>-41.57464601720239</v>
      </c>
      <c r="C231" s="23">
        <v>5.8557319342361058</v>
      </c>
      <c r="D231" s="6">
        <f t="shared" si="125"/>
        <v>599.51474777716987</v>
      </c>
      <c r="E231" s="6">
        <f t="shared" si="126"/>
        <v>81.25817993404776</v>
      </c>
      <c r="F231" s="4">
        <f t="shared" si="110"/>
        <v>596.21474777716992</v>
      </c>
      <c r="G231" s="4">
        <f t="shared" si="111"/>
        <v>823.97772018357762</v>
      </c>
      <c r="H231" s="4">
        <f t="shared" si="112"/>
        <v>-568.7418200659522</v>
      </c>
      <c r="I231" s="4">
        <f t="shared" si="127"/>
        <v>580.89878238216772</v>
      </c>
      <c r="J231" s="4">
        <f t="shared" si="128"/>
        <v>-667.08522973021888</v>
      </c>
      <c r="K231" s="4">
        <f t="shared" si="113"/>
        <v>760.51474777716987</v>
      </c>
      <c r="L231" s="4">
        <f t="shared" si="114"/>
        <v>7.761801256862241</v>
      </c>
      <c r="M231" s="4">
        <f t="shared" si="129"/>
        <v>1</v>
      </c>
      <c r="N231" s="4">
        <f t="array" aca="1" ref="N231" ca="1">INDIRECT(ADDRESS(ROW(N231),COLUMN(E231)+M231))</f>
        <v>596.21474777716992</v>
      </c>
      <c r="O231" s="6">
        <f t="shared" si="130"/>
        <v>599.51474777716987</v>
      </c>
      <c r="P231" s="6">
        <f t="shared" si="131"/>
        <v>81.25817993404776</v>
      </c>
      <c r="Q231" s="4">
        <f t="shared" si="115"/>
        <v>596.21474777716992</v>
      </c>
      <c r="R231" s="4">
        <f t="shared" si="116"/>
        <v>823.97772018357762</v>
      </c>
      <c r="S231" s="4">
        <f t="shared" si="117"/>
        <v>-568.7418200659522</v>
      </c>
      <c r="T231" s="4">
        <f t="shared" si="118"/>
        <v>580.89878238216772</v>
      </c>
      <c r="U231" s="4">
        <f t="shared" si="132"/>
        <v>-667.08522973021888</v>
      </c>
      <c r="V231" s="4">
        <f t="shared" si="119"/>
        <v>760.51474777716987</v>
      </c>
      <c r="W231" s="4">
        <f t="shared" si="120"/>
        <v>7.761801256862241</v>
      </c>
      <c r="X231" s="4">
        <f t="shared" si="121"/>
        <v>1</v>
      </c>
      <c r="Y231" s="4">
        <f t="array" aca="1" ref="Y231" ca="1">INDIRECT(ADDRESS(ROW(Y231),COLUMN(P231)+X231))</f>
        <v>596.21474777716992</v>
      </c>
      <c r="Z231" s="4">
        <f t="shared" si="133"/>
        <v>-637.17192314731983</v>
      </c>
      <c r="AA231" s="4">
        <f t="shared" si="134"/>
        <v>-522.44734061115889</v>
      </c>
      <c r="AB231" s="4">
        <f t="shared" si="122"/>
        <v>522.44734061115889</v>
      </c>
      <c r="AC231" s="4">
        <f t="shared" ca="1" si="123"/>
        <v>596.21474777716992</v>
      </c>
      <c r="AD231" s="4">
        <f t="shared" si="135"/>
        <v>595.65094044642819</v>
      </c>
      <c r="AE231" s="4">
        <f t="shared" si="136"/>
        <v>112.72182550971027</v>
      </c>
      <c r="AF231" s="4">
        <f t="shared" si="137"/>
        <v>599.51474777716987</v>
      </c>
      <c r="AG231" s="4">
        <f t="shared" si="138"/>
        <v>81.25817993404776</v>
      </c>
      <c r="AH231" s="4">
        <f t="shared" si="139"/>
        <v>599.51474777716987</v>
      </c>
      <c r="AI231" s="4">
        <f t="shared" si="140"/>
        <v>81.25817993404776</v>
      </c>
      <c r="AJ231" s="4">
        <f t="shared" si="124"/>
        <v>537.27817449028976</v>
      </c>
    </row>
    <row r="232" spans="1:36" x14ac:dyDescent="0.35">
      <c r="A232" s="35">
        <v>83.498999999999995</v>
      </c>
      <c r="B232" s="23">
        <v>-42.044418455185031</v>
      </c>
      <c r="C232" s="23">
        <v>5.9134387046664836</v>
      </c>
      <c r="D232" s="6">
        <f t="shared" si="125"/>
        <v>599.6785667586139</v>
      </c>
      <c r="E232" s="6">
        <f t="shared" si="126"/>
        <v>75.718526257726623</v>
      </c>
      <c r="F232" s="4">
        <f t="shared" si="110"/>
        <v>596.37856675861394</v>
      </c>
      <c r="G232" s="4">
        <f t="shared" si="111"/>
        <v>827.92910685194295</v>
      </c>
      <c r="H232" s="4">
        <f t="shared" si="112"/>
        <v>-574.28147374227342</v>
      </c>
      <c r="I232" s="4">
        <f t="shared" si="127"/>
        <v>576.76046227812208</v>
      </c>
      <c r="J232" s="4">
        <f t="shared" si="128"/>
        <v>-666.52058377426192</v>
      </c>
      <c r="K232" s="4">
        <f t="shared" si="113"/>
        <v>760.6785667586139</v>
      </c>
      <c r="L232" s="4">
        <f t="shared" si="114"/>
        <v>7.3211139055871151</v>
      </c>
      <c r="M232" s="4">
        <f t="shared" si="129"/>
        <v>1</v>
      </c>
      <c r="N232" s="4">
        <f t="array" aca="1" ref="N232" ca="1">INDIRECT(ADDRESS(ROW(N232),COLUMN(E232)+M232))</f>
        <v>596.37856675861394</v>
      </c>
      <c r="O232" s="6">
        <f t="shared" si="130"/>
        <v>599.6785667586139</v>
      </c>
      <c r="P232" s="6">
        <f t="shared" si="131"/>
        <v>75.718526257726623</v>
      </c>
      <c r="Q232" s="4">
        <f t="shared" si="115"/>
        <v>596.37856675861394</v>
      </c>
      <c r="R232" s="4">
        <f t="shared" si="116"/>
        <v>827.92910685194295</v>
      </c>
      <c r="S232" s="4">
        <f t="shared" si="117"/>
        <v>-574.28147374227342</v>
      </c>
      <c r="T232" s="4">
        <f t="shared" si="118"/>
        <v>576.76046227812208</v>
      </c>
      <c r="U232" s="4">
        <f t="shared" si="132"/>
        <v>-666.52058377426192</v>
      </c>
      <c r="V232" s="4">
        <f t="shared" si="119"/>
        <v>760.6785667586139</v>
      </c>
      <c r="W232" s="4">
        <f t="shared" si="120"/>
        <v>7.3211139055871151</v>
      </c>
      <c r="X232" s="4">
        <f t="shared" si="121"/>
        <v>1</v>
      </c>
      <c r="Y232" s="4">
        <f t="array" aca="1" ref="Y232" ca="1">INDIRECT(ADDRESS(ROW(Y232),COLUMN(P232)+X232))</f>
        <v>596.37856675861394</v>
      </c>
      <c r="Z232" s="4">
        <f t="shared" si="133"/>
        <v>-638.11108704206504</v>
      </c>
      <c r="AA232" s="4">
        <f t="shared" si="134"/>
        <v>-527.52331376598909</v>
      </c>
      <c r="AB232" s="4">
        <f t="shared" si="122"/>
        <v>527.52331376598909</v>
      </c>
      <c r="AC232" s="4">
        <f t="shared" ca="1" si="123"/>
        <v>596.37856675861394</v>
      </c>
      <c r="AD232" s="4">
        <f t="shared" si="135"/>
        <v>596.08947516984028</v>
      </c>
      <c r="AE232" s="4">
        <f t="shared" si="136"/>
        <v>107.21469144600621</v>
      </c>
      <c r="AF232" s="4">
        <f t="shared" si="137"/>
        <v>599.6785667586139</v>
      </c>
      <c r="AG232" s="4">
        <f t="shared" si="138"/>
        <v>75.718526257726623</v>
      </c>
      <c r="AH232" s="4">
        <f t="shared" si="139"/>
        <v>599.6785667586139</v>
      </c>
      <c r="AI232" s="4">
        <f t="shared" si="140"/>
        <v>75.718526257726623</v>
      </c>
      <c r="AJ232" s="4">
        <f t="shared" si="124"/>
        <v>542.78530855399379</v>
      </c>
    </row>
    <row r="233" spans="1:36" x14ac:dyDescent="0.35">
      <c r="A233" s="35">
        <v>83.998999999999995</v>
      </c>
      <c r="B233" s="23">
        <v>-42.515932133288977</v>
      </c>
      <c r="C233" s="23">
        <v>5.9746490000159955</v>
      </c>
      <c r="D233" s="6">
        <f t="shared" si="125"/>
        <v>599.79177481008105</v>
      </c>
      <c r="E233" s="6">
        <f t="shared" si="126"/>
        <v>70.177060178646229</v>
      </c>
      <c r="F233" s="4">
        <f t="shared" si="110"/>
        <v>596.4917748100811</v>
      </c>
      <c r="G233" s="4">
        <f t="shared" si="111"/>
        <v>831.86361800427221</v>
      </c>
      <c r="H233" s="4">
        <f t="shared" si="112"/>
        <v>-579.82293982135377</v>
      </c>
      <c r="I233" s="4">
        <f t="shared" si="127"/>
        <v>572.58822171431007</v>
      </c>
      <c r="J233" s="4">
        <f t="shared" si="128"/>
        <v>-665.94792776597785</v>
      </c>
      <c r="K233" s="4">
        <f t="shared" si="113"/>
        <v>760.79177481008105</v>
      </c>
      <c r="L233" s="4">
        <f t="shared" si="114"/>
        <v>6.8800987761180918</v>
      </c>
      <c r="M233" s="4">
        <f t="shared" si="129"/>
        <v>1</v>
      </c>
      <c r="N233" s="4">
        <f t="array" aca="1" ref="N233" ca="1">INDIRECT(ADDRESS(ROW(N233),COLUMN(E233)+M233))</f>
        <v>596.4917748100811</v>
      </c>
      <c r="O233" s="6">
        <f t="shared" si="130"/>
        <v>599.79177481008105</v>
      </c>
      <c r="P233" s="6">
        <f t="shared" si="131"/>
        <v>70.177060178646229</v>
      </c>
      <c r="Q233" s="4">
        <f t="shared" si="115"/>
        <v>596.4917748100811</v>
      </c>
      <c r="R233" s="4">
        <f t="shared" si="116"/>
        <v>831.86361800427221</v>
      </c>
      <c r="S233" s="4">
        <f t="shared" si="117"/>
        <v>-579.82293982135377</v>
      </c>
      <c r="T233" s="4">
        <f t="shared" si="118"/>
        <v>572.58822171431007</v>
      </c>
      <c r="U233" s="4">
        <f t="shared" si="132"/>
        <v>-665.94792776597785</v>
      </c>
      <c r="V233" s="4">
        <f t="shared" si="119"/>
        <v>760.79177481008105</v>
      </c>
      <c r="W233" s="4">
        <f t="shared" si="120"/>
        <v>6.8800987761180918</v>
      </c>
      <c r="X233" s="4">
        <f t="shared" si="121"/>
        <v>1</v>
      </c>
      <c r="Y233" s="4">
        <f t="array" aca="1" ref="Y233" ca="1">INDIRECT(ADDRESS(ROW(Y233),COLUMN(P233)+X233))</f>
        <v>596.4917748100811</v>
      </c>
      <c r="Z233" s="4">
        <f t="shared" si="133"/>
        <v>-639.00627346961539</v>
      </c>
      <c r="AA233" s="4">
        <f t="shared" si="134"/>
        <v>-532.60497690655586</v>
      </c>
      <c r="AB233" s="4">
        <f t="shared" si="122"/>
        <v>532.60497690655586</v>
      </c>
      <c r="AC233" s="4">
        <f t="shared" ca="1" si="123"/>
        <v>596.4917748100811</v>
      </c>
      <c r="AD233" s="4">
        <f t="shared" si="135"/>
        <v>596.4776722864957</v>
      </c>
      <c r="AE233" s="4">
        <f t="shared" si="136"/>
        <v>101.70334642462143</v>
      </c>
      <c r="AF233" s="4">
        <f t="shared" si="137"/>
        <v>599.79177481008105</v>
      </c>
      <c r="AG233" s="4">
        <f t="shared" si="138"/>
        <v>70.177060178646229</v>
      </c>
      <c r="AH233" s="4">
        <f t="shared" si="139"/>
        <v>599.79177481008105</v>
      </c>
      <c r="AI233" s="4">
        <f t="shared" si="140"/>
        <v>70.177060178646229</v>
      </c>
      <c r="AJ233" s="4">
        <f t="shared" si="124"/>
        <v>548.29665357537851</v>
      </c>
    </row>
    <row r="234" spans="1:36" x14ac:dyDescent="0.35">
      <c r="A234" s="35">
        <v>84.498999999999995</v>
      </c>
      <c r="B234" s="23">
        <v>-42.98922555744597</v>
      </c>
      <c r="C234" s="23">
        <v>6.0394004069051332</v>
      </c>
      <c r="D234" s="6">
        <f t="shared" si="125"/>
        <v>599.854288896816</v>
      </c>
      <c r="E234" s="6">
        <f t="shared" si="126"/>
        <v>64.634245948924303</v>
      </c>
      <c r="F234" s="4">
        <f t="shared" si="110"/>
        <v>596.55428889681605</v>
      </c>
      <c r="G234" s="4">
        <f t="shared" si="111"/>
        <v>835.7811230322028</v>
      </c>
      <c r="H234" s="4">
        <f t="shared" si="112"/>
        <v>-585.36575405107567</v>
      </c>
      <c r="I234" s="4">
        <f t="shared" si="127"/>
        <v>568.38236295477486</v>
      </c>
      <c r="J234" s="4">
        <f t="shared" si="128"/>
        <v>-665.36723011022036</v>
      </c>
      <c r="K234" s="4">
        <f t="shared" si="113"/>
        <v>760.854288896816</v>
      </c>
      <c r="L234" s="4">
        <f t="shared" si="114"/>
        <v>6.4387517980017881</v>
      </c>
      <c r="M234" s="4">
        <f t="shared" si="129"/>
        <v>1</v>
      </c>
      <c r="N234" s="4">
        <f t="array" aca="1" ref="N234" ca="1">INDIRECT(ADDRESS(ROW(N234),COLUMN(E234)+M234))</f>
        <v>596.55428889681605</v>
      </c>
      <c r="O234" s="6">
        <f t="shared" si="130"/>
        <v>599.854288896816</v>
      </c>
      <c r="P234" s="6">
        <f t="shared" si="131"/>
        <v>64.634245948924303</v>
      </c>
      <c r="Q234" s="4">
        <f t="shared" si="115"/>
        <v>596.55428889681605</v>
      </c>
      <c r="R234" s="4">
        <f t="shared" si="116"/>
        <v>835.7811230322028</v>
      </c>
      <c r="S234" s="4">
        <f t="shared" si="117"/>
        <v>-585.36575405107567</v>
      </c>
      <c r="T234" s="4">
        <f t="shared" si="118"/>
        <v>568.38236295477486</v>
      </c>
      <c r="U234" s="4">
        <f t="shared" si="132"/>
        <v>-665.36723011022036</v>
      </c>
      <c r="V234" s="4">
        <f t="shared" si="119"/>
        <v>760.854288896816</v>
      </c>
      <c r="W234" s="4">
        <f t="shared" si="120"/>
        <v>6.4387517980017881</v>
      </c>
      <c r="X234" s="4">
        <f t="shared" si="121"/>
        <v>1</v>
      </c>
      <c r="Y234" s="4">
        <f t="array" aca="1" ref="Y234" ca="1">INDIRECT(ADDRESS(ROW(Y234),COLUMN(P234)+X234))</f>
        <v>596.55428889681605</v>
      </c>
      <c r="Z234" s="4">
        <f t="shared" si="133"/>
        <v>-639.85742556642742</v>
      </c>
      <c r="AA234" s="4">
        <f t="shared" si="134"/>
        <v>-537.691882554009</v>
      </c>
      <c r="AB234" s="4">
        <f t="shared" si="122"/>
        <v>537.691882554009</v>
      </c>
      <c r="AC234" s="4">
        <f t="shared" ca="1" si="123"/>
        <v>596.55428889681605</v>
      </c>
      <c r="AD234" s="4">
        <f t="shared" si="135"/>
        <v>596.81542782015731</v>
      </c>
      <c r="AE234" s="4">
        <f t="shared" si="136"/>
        <v>96.188252403838533</v>
      </c>
      <c r="AF234" s="4">
        <f t="shared" si="137"/>
        <v>599.854288896816</v>
      </c>
      <c r="AG234" s="4">
        <f t="shared" si="138"/>
        <v>64.634245948924303</v>
      </c>
      <c r="AH234" s="4">
        <f t="shared" si="139"/>
        <v>599.854288896816</v>
      </c>
      <c r="AI234" s="4">
        <f t="shared" si="140"/>
        <v>64.634245948924303</v>
      </c>
      <c r="AJ234" s="4">
        <f t="shared" si="124"/>
        <v>553.81174759616147</v>
      </c>
    </row>
    <row r="235" spans="1:36" x14ac:dyDescent="0.35">
      <c r="A235" s="35">
        <v>84.998999999999995</v>
      </c>
      <c r="B235" s="23">
        <v>-43.464340930969989</v>
      </c>
      <c r="C235" s="23">
        <v>6.107731554265321</v>
      </c>
      <c r="D235" s="6">
        <f t="shared" si="125"/>
        <v>599.8660260116884</v>
      </c>
      <c r="E235" s="6">
        <f t="shared" si="126"/>
        <v>59.090549235326385</v>
      </c>
      <c r="F235" s="4">
        <f t="shared" si="110"/>
        <v>596.56602601168845</v>
      </c>
      <c r="G235" s="4">
        <f t="shared" si="111"/>
        <v>839.68148865768546</v>
      </c>
      <c r="H235" s="4">
        <f t="shared" si="112"/>
        <v>-590.90945076467358</v>
      </c>
      <c r="I235" s="4">
        <f t="shared" si="127"/>
        <v>564.14318936499967</v>
      </c>
      <c r="J235" s="4">
        <f t="shared" si="128"/>
        <v>-664.77845536830353</v>
      </c>
      <c r="K235" s="4">
        <f t="shared" si="113"/>
        <v>760.8660260116884</v>
      </c>
      <c r="L235" s="4">
        <f t="shared" si="114"/>
        <v>5.9970688609815417</v>
      </c>
      <c r="M235" s="4">
        <f t="shared" si="129"/>
        <v>1</v>
      </c>
      <c r="N235" s="4">
        <f t="array" aca="1" ref="N235" ca="1">INDIRECT(ADDRESS(ROW(N235),COLUMN(E235)+M235))</f>
        <v>596.56602601168845</v>
      </c>
      <c r="O235" s="6">
        <f t="shared" si="130"/>
        <v>599.8660260116884</v>
      </c>
      <c r="P235" s="6">
        <f t="shared" si="131"/>
        <v>59.090549235326385</v>
      </c>
      <c r="Q235" s="4">
        <f t="shared" si="115"/>
        <v>596.56602601168845</v>
      </c>
      <c r="R235" s="4">
        <f t="shared" si="116"/>
        <v>839.68148865768546</v>
      </c>
      <c r="S235" s="4">
        <f t="shared" si="117"/>
        <v>-590.90945076467358</v>
      </c>
      <c r="T235" s="4">
        <f t="shared" si="118"/>
        <v>564.14318936499967</v>
      </c>
      <c r="U235" s="4">
        <f t="shared" si="132"/>
        <v>-664.77845536830353</v>
      </c>
      <c r="V235" s="4">
        <f t="shared" si="119"/>
        <v>760.8660260116884</v>
      </c>
      <c r="W235" s="4">
        <f t="shared" si="120"/>
        <v>5.9970688609815417</v>
      </c>
      <c r="X235" s="4">
        <f t="shared" si="121"/>
        <v>1</v>
      </c>
      <c r="Y235" s="4">
        <f t="array" aca="1" ref="Y235" ca="1">INDIRECT(ADDRESS(ROW(Y235),COLUMN(P235)+X235))</f>
        <v>596.56602601168845</v>
      </c>
      <c r="Z235" s="4">
        <f t="shared" si="133"/>
        <v>-640.66449045728905</v>
      </c>
      <c r="AA235" s="4">
        <f t="shared" si="134"/>
        <v>-542.78357847441259</v>
      </c>
      <c r="AB235" s="4">
        <f t="shared" si="122"/>
        <v>542.78357847441259</v>
      </c>
      <c r="AC235" s="4">
        <f t="shared" ca="1" si="123"/>
        <v>596.56602601168845</v>
      </c>
      <c r="AD235" s="4">
        <f t="shared" si="135"/>
        <v>597.1026378029926</v>
      </c>
      <c r="AE235" s="4">
        <f t="shared" si="136"/>
        <v>90.669872939421765</v>
      </c>
      <c r="AF235" s="4">
        <f t="shared" si="137"/>
        <v>599.8660260116884</v>
      </c>
      <c r="AG235" s="4">
        <f t="shared" si="138"/>
        <v>59.090549235326385</v>
      </c>
      <c r="AH235" s="4">
        <f t="shared" si="139"/>
        <v>599.8660260116884</v>
      </c>
      <c r="AI235" s="4">
        <f t="shared" si="140"/>
        <v>59.090549235326385</v>
      </c>
      <c r="AJ235" s="4">
        <f t="shared" si="124"/>
        <v>559.33012706057821</v>
      </c>
    </row>
    <row r="236" spans="1:36" x14ac:dyDescent="0.35">
      <c r="A236" s="35">
        <v>85.498999999999995</v>
      </c>
      <c r="B236" s="23">
        <v>-43.941324470503325</v>
      </c>
      <c r="C236" s="23">
        <v>6.1796822308835564</v>
      </c>
      <c r="D236" s="6">
        <f t="shared" si="125"/>
        <v>599.82690286235402</v>
      </c>
      <c r="E236" s="6">
        <f t="shared" si="126"/>
        <v>53.546437204288644</v>
      </c>
      <c r="F236" s="4">
        <f t="shared" si="110"/>
        <v>596.52690286235406</v>
      </c>
      <c r="G236" s="4">
        <f t="shared" si="111"/>
        <v>843.56457868396183</v>
      </c>
      <c r="H236" s="4">
        <f t="shared" si="112"/>
        <v>-596.45356279571138</v>
      </c>
      <c r="I236" s="4">
        <f t="shared" si="127"/>
        <v>559.8710052759501</v>
      </c>
      <c r="J236" s="4">
        <f t="shared" si="128"/>
        <v>-664.18156393205413</v>
      </c>
      <c r="K236" s="4">
        <f t="shared" si="113"/>
        <v>760.82690286235402</v>
      </c>
      <c r="L236" s="4">
        <f t="shared" si="114"/>
        <v>5.555045813838424</v>
      </c>
      <c r="M236" s="4">
        <f t="shared" si="129"/>
        <v>1</v>
      </c>
      <c r="N236" s="4">
        <f t="array" aca="1" ref="N236" ca="1">INDIRECT(ADDRESS(ROW(N236),COLUMN(E236)+M236))</f>
        <v>596.52690286235406</v>
      </c>
      <c r="O236" s="6">
        <f t="shared" si="130"/>
        <v>599.82690286235402</v>
      </c>
      <c r="P236" s="6">
        <f t="shared" si="131"/>
        <v>53.546437204288644</v>
      </c>
      <c r="Q236" s="4">
        <f t="shared" si="115"/>
        <v>596.52690286235406</v>
      </c>
      <c r="R236" s="4">
        <f t="shared" si="116"/>
        <v>843.56457868396183</v>
      </c>
      <c r="S236" s="4">
        <f t="shared" si="117"/>
        <v>-596.45356279571138</v>
      </c>
      <c r="T236" s="4">
        <f t="shared" si="118"/>
        <v>559.8710052759501</v>
      </c>
      <c r="U236" s="4">
        <f t="shared" si="132"/>
        <v>-664.18156393205413</v>
      </c>
      <c r="V236" s="4">
        <f t="shared" si="119"/>
        <v>760.82690286235402</v>
      </c>
      <c r="W236" s="4">
        <f t="shared" si="120"/>
        <v>5.555045813838424</v>
      </c>
      <c r="X236" s="4">
        <f t="shared" si="121"/>
        <v>1</v>
      </c>
      <c r="Y236" s="4">
        <f t="array" aca="1" ref="Y236" ca="1">INDIRECT(ADDRESS(ROW(Y236),COLUMN(P236)+X236))</f>
        <v>596.52690286235406</v>
      </c>
      <c r="Z236" s="4">
        <f t="shared" si="133"/>
        <v>-641.42741929458555</v>
      </c>
      <c r="AA236" s="4">
        <f t="shared" si="134"/>
        <v>-547.8796073840839</v>
      </c>
      <c r="AB236" s="4">
        <f t="shared" si="122"/>
        <v>547.8796073840839</v>
      </c>
      <c r="AC236" s="4">
        <f t="shared" ca="1" si="123"/>
        <v>596.52690286235406</v>
      </c>
      <c r="AD236" s="4">
        <f t="shared" si="135"/>
        <v>597.33919796433213</v>
      </c>
      <c r="AE236" s="4">
        <f t="shared" si="136"/>
        <v>85.14867326980081</v>
      </c>
      <c r="AF236" s="4">
        <f t="shared" si="137"/>
        <v>599.82690286235402</v>
      </c>
      <c r="AG236" s="4">
        <f t="shared" si="138"/>
        <v>53.546437204288644</v>
      </c>
      <c r="AH236" s="4">
        <f t="shared" si="139"/>
        <v>599.82690286235402</v>
      </c>
      <c r="AI236" s="4">
        <f t="shared" si="140"/>
        <v>53.546437204288644</v>
      </c>
      <c r="AJ236" s="4">
        <f t="shared" si="124"/>
        <v>564.85132673019916</v>
      </c>
    </row>
    <row r="237" spans="1:36" x14ac:dyDescent="0.35">
      <c r="A237" s="35">
        <v>85.998999999999995</v>
      </c>
      <c r="B237" s="23">
        <v>-44.420226755902576</v>
      </c>
      <c r="C237" s="23">
        <v>6.2552935145309769</v>
      </c>
      <c r="D237" s="6">
        <f t="shared" si="125"/>
        <v>599.73683552419209</v>
      </c>
      <c r="E237" s="6">
        <f t="shared" si="126"/>
        <v>48.002378618501155</v>
      </c>
      <c r="F237" s="4">
        <f t="shared" si="110"/>
        <v>596.43683552419213</v>
      </c>
      <c r="G237" s="4">
        <f t="shared" si="111"/>
        <v>847.43025371949921</v>
      </c>
      <c r="H237" s="4">
        <f t="shared" si="112"/>
        <v>-601.9976213814989</v>
      </c>
      <c r="I237" s="4">
        <f t="shared" si="127"/>
        <v>555.56611583497352</v>
      </c>
      <c r="J237" s="4">
        <f t="shared" si="128"/>
        <v>-663.57651166183734</v>
      </c>
      <c r="K237" s="4">
        <f t="shared" si="113"/>
        <v>760.73683552419209</v>
      </c>
      <c r="L237" s="4">
        <f t="shared" si="114"/>
        <v>5.1126784631627187</v>
      </c>
      <c r="M237" s="4">
        <f t="shared" si="129"/>
        <v>1</v>
      </c>
      <c r="N237" s="4">
        <f t="array" aca="1" ref="N237" ca="1">INDIRECT(ADDRESS(ROW(N237),COLUMN(E237)+M237))</f>
        <v>596.43683552419213</v>
      </c>
      <c r="O237" s="6">
        <f t="shared" si="130"/>
        <v>599.73683552419209</v>
      </c>
      <c r="P237" s="6">
        <f t="shared" si="131"/>
        <v>48.002378618501155</v>
      </c>
      <c r="Q237" s="4">
        <f t="shared" si="115"/>
        <v>596.43683552419213</v>
      </c>
      <c r="R237" s="4">
        <f t="shared" si="116"/>
        <v>847.43025371949921</v>
      </c>
      <c r="S237" s="4">
        <f t="shared" si="117"/>
        <v>-601.9976213814989</v>
      </c>
      <c r="T237" s="4">
        <f t="shared" si="118"/>
        <v>555.56611583497352</v>
      </c>
      <c r="U237" s="4">
        <f t="shared" si="132"/>
        <v>-663.57651166183734</v>
      </c>
      <c r="V237" s="4">
        <f t="shared" si="119"/>
        <v>760.73683552419209</v>
      </c>
      <c r="W237" s="4">
        <f t="shared" si="120"/>
        <v>5.1126784631627187</v>
      </c>
      <c r="X237" s="4">
        <f t="shared" si="121"/>
        <v>1</v>
      </c>
      <c r="Y237" s="4">
        <f t="array" aca="1" ref="Y237" ca="1">INDIRECT(ADDRESS(ROW(Y237),COLUMN(P237)+X237))</f>
        <v>596.43683552419213</v>
      </c>
      <c r="Z237" s="4">
        <f t="shared" si="133"/>
        <v>-642.14616730027126</v>
      </c>
      <c r="AA237" s="4">
        <f t="shared" si="134"/>
        <v>-552.97950661906702</v>
      </c>
      <c r="AB237" s="4">
        <f t="shared" si="122"/>
        <v>552.97950661906702</v>
      </c>
      <c r="AC237" s="4">
        <f t="shared" ca="1" si="123"/>
        <v>596.43683552419213</v>
      </c>
      <c r="AD237" s="4">
        <f t="shared" si="135"/>
        <v>597.52500338520372</v>
      </c>
      <c r="AE237" s="4">
        <f t="shared" si="136"/>
        <v>79.625120412800669</v>
      </c>
      <c r="AF237" s="4">
        <f t="shared" si="137"/>
        <v>599.73683552419209</v>
      </c>
      <c r="AG237" s="4">
        <f t="shared" si="138"/>
        <v>48.002378618501155</v>
      </c>
      <c r="AH237" s="4">
        <f t="shared" si="139"/>
        <v>599.73683552419209</v>
      </c>
      <c r="AI237" s="4">
        <f t="shared" si="140"/>
        <v>48.002378618501155</v>
      </c>
      <c r="AJ237" s="4">
        <f t="shared" si="124"/>
        <v>570.3748795871993</v>
      </c>
    </row>
    <row r="238" spans="1:36" x14ac:dyDescent="0.35">
      <c r="A238" s="35">
        <v>86.498999999999995</v>
      </c>
      <c r="B238" s="23">
        <v>-44.901103118646311</v>
      </c>
      <c r="C238" s="23">
        <v>6.3346079142160798</v>
      </c>
      <c r="D238" s="6">
        <f t="shared" si="125"/>
        <v>599.59573905443779</v>
      </c>
      <c r="E238" s="6">
        <f t="shared" si="126"/>
        <v>42.458843946590257</v>
      </c>
      <c r="F238" s="4">
        <f t="shared" si="110"/>
        <v>596.29573905443783</v>
      </c>
      <c r="G238" s="4">
        <f t="shared" si="111"/>
        <v>851.27837087123964</v>
      </c>
      <c r="H238" s="4">
        <f t="shared" si="112"/>
        <v>-607.54115605340974</v>
      </c>
      <c r="I238" s="4">
        <f t="shared" si="127"/>
        <v>551.22882684179024</v>
      </c>
      <c r="J238" s="4">
        <f t="shared" si="128"/>
        <v>-662.96324948373558</v>
      </c>
      <c r="K238" s="4">
        <f t="shared" si="113"/>
        <v>760.59573905443779</v>
      </c>
      <c r="L238" s="4">
        <f t="shared" si="114"/>
        <v>4.6699625720515572</v>
      </c>
      <c r="M238" s="4">
        <f t="shared" si="129"/>
        <v>1</v>
      </c>
      <c r="N238" s="4">
        <f t="array" aca="1" ref="N238" ca="1">INDIRECT(ADDRESS(ROW(N238),COLUMN(E238)+M238))</f>
        <v>596.29573905443783</v>
      </c>
      <c r="O238" s="6">
        <f t="shared" si="130"/>
        <v>599.59573905443779</v>
      </c>
      <c r="P238" s="6">
        <f t="shared" si="131"/>
        <v>42.458843946590257</v>
      </c>
      <c r="Q238" s="4">
        <f t="shared" si="115"/>
        <v>596.29573905443783</v>
      </c>
      <c r="R238" s="4">
        <f t="shared" si="116"/>
        <v>851.27837087123964</v>
      </c>
      <c r="S238" s="4">
        <f t="shared" si="117"/>
        <v>-607.54115605340974</v>
      </c>
      <c r="T238" s="4">
        <f t="shared" si="118"/>
        <v>551.22882684179024</v>
      </c>
      <c r="U238" s="4">
        <f t="shared" si="132"/>
        <v>-662.96324948373558</v>
      </c>
      <c r="V238" s="4">
        <f t="shared" si="119"/>
        <v>760.59573905443779</v>
      </c>
      <c r="W238" s="4">
        <f t="shared" si="120"/>
        <v>4.6699625720515572</v>
      </c>
      <c r="X238" s="4">
        <f t="shared" si="121"/>
        <v>1</v>
      </c>
      <c r="Y238" s="4">
        <f t="array" aca="1" ref="Y238" ca="1">INDIRECT(ADDRESS(ROW(Y238),COLUMN(P238)+X238))</f>
        <v>596.29573905443783</v>
      </c>
      <c r="Z238" s="4">
        <f t="shared" si="133"/>
        <v>-642.8206938108907</v>
      </c>
      <c r="AA238" s="4">
        <f t="shared" si="134"/>
        <v>-558.08280776393462</v>
      </c>
      <c r="AB238" s="4">
        <f t="shared" si="122"/>
        <v>558.08280776393462</v>
      </c>
      <c r="AC238" s="4">
        <f t="shared" ca="1" si="123"/>
        <v>596.29573905443783</v>
      </c>
      <c r="AD238" s="4">
        <f t="shared" si="135"/>
        <v>597.65994811406358</v>
      </c>
      <c r="AE238" s="4">
        <f t="shared" si="136"/>
        <v>74.099683275457068</v>
      </c>
      <c r="AF238" s="4">
        <f t="shared" si="137"/>
        <v>599.59573905443779</v>
      </c>
      <c r="AG238" s="4">
        <f t="shared" si="138"/>
        <v>42.458843946590257</v>
      </c>
      <c r="AH238" s="4">
        <f t="shared" si="139"/>
        <v>599.59573905443779</v>
      </c>
      <c r="AI238" s="4">
        <f t="shared" si="140"/>
        <v>42.458843946590257</v>
      </c>
      <c r="AJ238" s="4">
        <f t="shared" si="124"/>
        <v>575.9003167245429</v>
      </c>
    </row>
    <row r="239" spans="1:36" x14ac:dyDescent="0.35">
      <c r="A239" s="35">
        <v>86.998999999999995</v>
      </c>
      <c r="B239" s="23">
        <v>-45.38401407409539</v>
      </c>
      <c r="C239" s="23">
        <v>6.4176695273495081</v>
      </c>
      <c r="D239" s="6">
        <f t="shared" si="125"/>
        <v>599.40352706217573</v>
      </c>
      <c r="E239" s="6">
        <f t="shared" si="126"/>
        <v>36.916305487693016</v>
      </c>
      <c r="F239" s="4">
        <f t="shared" si="110"/>
        <v>596.10352706217577</v>
      </c>
      <c r="G239" s="4">
        <f t="shared" si="111"/>
        <v>855.10878340292231</v>
      </c>
      <c r="H239" s="4">
        <f t="shared" si="112"/>
        <v>-613.08369451230703</v>
      </c>
      <c r="I239" s="4">
        <f t="shared" si="127"/>
        <v>546.85944456751963</v>
      </c>
      <c r="J239" s="4">
        <f t="shared" si="128"/>
        <v>-662.34172294026723</v>
      </c>
      <c r="K239" s="4">
        <f t="shared" si="113"/>
        <v>760.40352706217573</v>
      </c>
      <c r="L239" s="4">
        <f t="shared" si="114"/>
        <v>4.2268938587292864</v>
      </c>
      <c r="M239" s="4">
        <f t="shared" si="129"/>
        <v>1</v>
      </c>
      <c r="N239" s="4">
        <f t="array" aca="1" ref="N239" ca="1">INDIRECT(ADDRESS(ROW(N239),COLUMN(E239)+M239))</f>
        <v>596.10352706217577</v>
      </c>
      <c r="O239" s="6">
        <f t="shared" si="130"/>
        <v>599.40352706217573</v>
      </c>
      <c r="P239" s="6">
        <f t="shared" si="131"/>
        <v>36.916305487693016</v>
      </c>
      <c r="Q239" s="4">
        <f t="shared" si="115"/>
        <v>596.10352706217577</v>
      </c>
      <c r="R239" s="4">
        <f t="shared" si="116"/>
        <v>855.10878340292231</v>
      </c>
      <c r="S239" s="4">
        <f t="shared" si="117"/>
        <v>-613.08369451230703</v>
      </c>
      <c r="T239" s="4">
        <f t="shared" si="118"/>
        <v>546.85944456751963</v>
      </c>
      <c r="U239" s="4">
        <f t="shared" si="132"/>
        <v>-662.34172294026723</v>
      </c>
      <c r="V239" s="4">
        <f t="shared" si="119"/>
        <v>760.40352706217573</v>
      </c>
      <c r="W239" s="4">
        <f t="shared" si="120"/>
        <v>4.2268938587292864</v>
      </c>
      <c r="X239" s="4">
        <f t="shared" si="121"/>
        <v>1</v>
      </c>
      <c r="Y239" s="4">
        <f t="array" aca="1" ref="Y239" ca="1">INDIRECT(ADDRESS(ROW(Y239),COLUMN(P239)+X239))</f>
        <v>596.10352706217577</v>
      </c>
      <c r="Z239" s="4">
        <f t="shared" si="133"/>
        <v>-643.45096232602714</v>
      </c>
      <c r="AA239" s="4">
        <f t="shared" si="134"/>
        <v>-563.18903623431402</v>
      </c>
      <c r="AB239" s="4">
        <f t="shared" si="122"/>
        <v>563.18903623431402</v>
      </c>
      <c r="AC239" s="4">
        <f t="shared" ca="1" si="123"/>
        <v>596.10352706217577</v>
      </c>
      <c r="AD239" s="4">
        <f t="shared" si="135"/>
        <v>597.74392473839066</v>
      </c>
      <c r="AE239" s="4">
        <f t="shared" si="136"/>
        <v>68.572832778709753</v>
      </c>
      <c r="AF239" s="4">
        <f t="shared" si="137"/>
        <v>599.40352706217573</v>
      </c>
      <c r="AG239" s="4">
        <f t="shared" si="138"/>
        <v>36.916305487693016</v>
      </c>
      <c r="AH239" s="4">
        <f t="shared" si="139"/>
        <v>599.40352706217573</v>
      </c>
      <c r="AI239" s="4">
        <f t="shared" si="140"/>
        <v>36.916305487693016</v>
      </c>
      <c r="AJ239" s="4">
        <f t="shared" si="124"/>
        <v>581.42716722129023</v>
      </c>
    </row>
    <row r="240" spans="1:36" x14ac:dyDescent="0.35">
      <c r="A240" s="35">
        <v>87.498999999999995</v>
      </c>
      <c r="B240" s="23">
        <v>-45.869025803828023</v>
      </c>
      <c r="C240" s="23">
        <v>6.5045242138979882</v>
      </c>
      <c r="D240" s="6">
        <f t="shared" si="125"/>
        <v>599.1601112279759</v>
      </c>
      <c r="E240" s="6">
        <f t="shared" si="126"/>
        <v>31.375237513002322</v>
      </c>
      <c r="F240" s="4">
        <f t="shared" si="110"/>
        <v>595.86011122797595</v>
      </c>
      <c r="G240" s="4">
        <f t="shared" si="111"/>
        <v>858.92134035353331</v>
      </c>
      <c r="H240" s="4">
        <f t="shared" si="112"/>
        <v>-618.62476248699772</v>
      </c>
      <c r="I240" s="4">
        <f t="shared" si="127"/>
        <v>542.45827555433812</v>
      </c>
      <c r="J240" s="4">
        <f t="shared" si="128"/>
        <v>-661.71187168810127</v>
      </c>
      <c r="K240" s="4">
        <f t="shared" si="113"/>
        <v>760.1601112279759</v>
      </c>
      <c r="L240" s="4">
        <f t="shared" si="114"/>
        <v>3.7834679950866104</v>
      </c>
      <c r="M240" s="4">
        <f t="shared" si="129"/>
        <v>1</v>
      </c>
      <c r="N240" s="4">
        <f t="array" aca="1" ref="N240" ca="1">INDIRECT(ADDRESS(ROW(N240),COLUMN(E240)+M240))</f>
        <v>595.86011122797595</v>
      </c>
      <c r="O240" s="6">
        <f t="shared" si="130"/>
        <v>599.1601112279759</v>
      </c>
      <c r="P240" s="6">
        <f t="shared" si="131"/>
        <v>31.375237513002322</v>
      </c>
      <c r="Q240" s="4">
        <f t="shared" si="115"/>
        <v>595.86011122797595</v>
      </c>
      <c r="R240" s="4">
        <f t="shared" si="116"/>
        <v>858.92134035353331</v>
      </c>
      <c r="S240" s="4">
        <f t="shared" si="117"/>
        <v>-618.62476248699772</v>
      </c>
      <c r="T240" s="4">
        <f t="shared" si="118"/>
        <v>542.45827555433812</v>
      </c>
      <c r="U240" s="4">
        <f t="shared" si="132"/>
        <v>-661.71187168810127</v>
      </c>
      <c r="V240" s="4">
        <f t="shared" si="119"/>
        <v>760.1601112279759</v>
      </c>
      <c r="W240" s="4">
        <f t="shared" si="120"/>
        <v>3.7834679950866104</v>
      </c>
      <c r="X240" s="4">
        <f t="shared" si="121"/>
        <v>1</v>
      </c>
      <c r="Y240" s="4">
        <f t="array" aca="1" ref="Y240" ca="1">INDIRECT(ADDRESS(ROW(Y240),COLUMN(P240)+X240))</f>
        <v>595.86011122797595</v>
      </c>
      <c r="Z240" s="4">
        <f t="shared" si="133"/>
        <v>-644.0369405606167</v>
      </c>
      <c r="AA240" s="4">
        <f t="shared" si="134"/>
        <v>-568.29771080660782</v>
      </c>
      <c r="AB240" s="4">
        <f t="shared" si="122"/>
        <v>568.29771080660782</v>
      </c>
      <c r="AC240" s="4">
        <f t="shared" ca="1" si="123"/>
        <v>595.86011122797595</v>
      </c>
      <c r="AD240" s="4">
        <f t="shared" si="135"/>
        <v>597.77682390592236</v>
      </c>
      <c r="AE240" s="4">
        <f t="shared" si="136"/>
        <v>63.045041999052529</v>
      </c>
      <c r="AF240" s="4">
        <f t="shared" si="137"/>
        <v>599.1601112279759</v>
      </c>
      <c r="AG240" s="4">
        <f t="shared" si="138"/>
        <v>31.375237513002322</v>
      </c>
      <c r="AH240" s="4">
        <f t="shared" si="139"/>
        <v>599.1601112279759</v>
      </c>
      <c r="AI240" s="4">
        <f t="shared" si="140"/>
        <v>31.375237513002322</v>
      </c>
      <c r="AJ240" s="4">
        <f t="shared" si="124"/>
        <v>586.9549580009475</v>
      </c>
    </row>
    <row r="241" spans="1:36" x14ac:dyDescent="0.35">
      <c r="A241" s="35">
        <v>87.998999999999995</v>
      </c>
      <c r="B241" s="23">
        <v>-46.356210695341701</v>
      </c>
      <c r="C241" s="23">
        <v>6.5952197899542009</v>
      </c>
      <c r="D241" s="6">
        <f t="shared" si="125"/>
        <v>598.86540076587846</v>
      </c>
      <c r="E241" s="6">
        <f t="shared" si="126"/>
        <v>25.83611642671061</v>
      </c>
      <c r="F241" s="4">
        <f t="shared" si="110"/>
        <v>595.56540076587851</v>
      </c>
      <c r="G241" s="4">
        <f t="shared" si="111"/>
        <v>862.71588611008667</v>
      </c>
      <c r="H241" s="4">
        <f t="shared" si="112"/>
        <v>-624.16388357328935</v>
      </c>
      <c r="I241" s="4">
        <f t="shared" si="127"/>
        <v>538.0256263929399</v>
      </c>
      <c r="J241" s="4">
        <f t="shared" si="128"/>
        <v>-661.07362893509378</v>
      </c>
      <c r="K241" s="4">
        <f t="shared" si="113"/>
        <v>759.86540076587846</v>
      </c>
      <c r="L241" s="4">
        <f t="shared" si="114"/>
        <v>3.3396806051349524</v>
      </c>
      <c r="M241" s="4">
        <f t="shared" si="129"/>
        <v>1</v>
      </c>
      <c r="N241" s="4">
        <f t="array" aca="1" ref="N241" ca="1">INDIRECT(ADDRESS(ROW(N241),COLUMN(E241)+M241))</f>
        <v>595.56540076587851</v>
      </c>
      <c r="O241" s="6">
        <f t="shared" si="130"/>
        <v>598.86540076587846</v>
      </c>
      <c r="P241" s="6">
        <f t="shared" si="131"/>
        <v>25.83611642671061</v>
      </c>
      <c r="Q241" s="4">
        <f t="shared" si="115"/>
        <v>595.56540076587851</v>
      </c>
      <c r="R241" s="4">
        <f t="shared" si="116"/>
        <v>862.71588611008667</v>
      </c>
      <c r="S241" s="4">
        <f t="shared" si="117"/>
        <v>-624.16388357328935</v>
      </c>
      <c r="T241" s="4">
        <f t="shared" si="118"/>
        <v>538.0256263929399</v>
      </c>
      <c r="U241" s="4">
        <f t="shared" si="132"/>
        <v>-661.07362893509378</v>
      </c>
      <c r="V241" s="4">
        <f t="shared" si="119"/>
        <v>759.86540076587846</v>
      </c>
      <c r="W241" s="4">
        <f t="shared" si="120"/>
        <v>3.3396806051349524</v>
      </c>
      <c r="X241" s="4">
        <f t="shared" si="121"/>
        <v>1</v>
      </c>
      <c r="Y241" s="4">
        <f t="array" aca="1" ref="Y241" ca="1">INDIRECT(ADDRESS(ROW(Y241),COLUMN(P241)+X241))</f>
        <v>595.56540076587851</v>
      </c>
      <c r="Z241" s="4">
        <f t="shared" si="133"/>
        <v>-644.57860050163242</v>
      </c>
      <c r="AA241" s="4">
        <f t="shared" si="134"/>
        <v>-573.40834308725323</v>
      </c>
      <c r="AB241" s="4">
        <f t="shared" si="122"/>
        <v>573.40834308725323</v>
      </c>
      <c r="AC241" s="4">
        <f t="shared" ca="1" si="123"/>
        <v>595.56540076587851</v>
      </c>
      <c r="AD241" s="4">
        <f t="shared" si="135"/>
        <v>597.75853378824149</v>
      </c>
      <c r="AE241" s="4">
        <f t="shared" si="136"/>
        <v>57.516786329568049</v>
      </c>
      <c r="AF241" s="4">
        <f t="shared" si="137"/>
        <v>598.86540076587846</v>
      </c>
      <c r="AG241" s="4">
        <f t="shared" si="138"/>
        <v>25.83611642671061</v>
      </c>
      <c r="AH241" s="4">
        <f t="shared" si="139"/>
        <v>598.86540076587846</v>
      </c>
      <c r="AI241" s="4">
        <f t="shared" si="140"/>
        <v>25.83611642671061</v>
      </c>
      <c r="AJ241" s="4">
        <f t="shared" si="124"/>
        <v>592.48321367043195</v>
      </c>
    </row>
  </sheetData>
  <sheetProtection selectLockedCells="1" autoFilter="0"/>
  <mergeCells count="34">
    <mergeCell ref="A4:D4"/>
    <mergeCell ref="F4:H4"/>
    <mergeCell ref="Z59:AB59"/>
    <mergeCell ref="A29:D29"/>
    <mergeCell ref="A37:D37"/>
    <mergeCell ref="A42:D42"/>
    <mergeCell ref="A44:D44"/>
    <mergeCell ref="A32:D32"/>
    <mergeCell ref="F44:H44"/>
    <mergeCell ref="A18:D18"/>
    <mergeCell ref="F51:H51"/>
    <mergeCell ref="A51:D51"/>
    <mergeCell ref="AH61:AI61"/>
    <mergeCell ref="AD58:AJ58"/>
    <mergeCell ref="AH59:AI59"/>
    <mergeCell ref="AF59:AG59"/>
    <mergeCell ref="AD59:AE59"/>
    <mergeCell ref="AD61:AE61"/>
    <mergeCell ref="AF61:AG61"/>
    <mergeCell ref="B61:C61"/>
    <mergeCell ref="D59:N59"/>
    <mergeCell ref="D60:E60"/>
    <mergeCell ref="L60:N60"/>
    <mergeCell ref="D58:AC58"/>
    <mergeCell ref="A58:C58"/>
    <mergeCell ref="A59:C59"/>
    <mergeCell ref="Z61:AA61"/>
    <mergeCell ref="D61:E61"/>
    <mergeCell ref="O61:P61"/>
    <mergeCell ref="F60:K60"/>
    <mergeCell ref="O60:P60"/>
    <mergeCell ref="Q60:V60"/>
    <mergeCell ref="W60:Y60"/>
    <mergeCell ref="O59:Y5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36C2-CB15-48C8-91CA-CC71A86C107B}">
  <sheetPr codeName="Tabelle5">
    <tabColor rgb="FF7030A0"/>
  </sheetPr>
  <dimension ref="A1:I98"/>
  <sheetViews>
    <sheetView topLeftCell="A51" workbookViewId="0">
      <selection activeCell="D17" sqref="D17"/>
    </sheetView>
  </sheetViews>
  <sheetFormatPr baseColWidth="10" defaultColWidth="11.453125" defaultRowHeight="14.5" x14ac:dyDescent="0.35"/>
  <sheetData>
    <row r="1" spans="1:9" ht="21" x14ac:dyDescent="0.5">
      <c r="A1" s="1" t="s">
        <v>306</v>
      </c>
    </row>
    <row r="3" spans="1:9" x14ac:dyDescent="0.35">
      <c r="A3" s="8" t="s">
        <v>279</v>
      </c>
    </row>
    <row r="4" spans="1:9" x14ac:dyDescent="0.35">
      <c r="A4" s="54" t="s">
        <v>277</v>
      </c>
    </row>
    <row r="5" spans="1:9" x14ac:dyDescent="0.35">
      <c r="A5" s="54" t="s">
        <v>278</v>
      </c>
    </row>
    <row r="7" spans="1:9" x14ac:dyDescent="0.35">
      <c r="A7" s="8" t="s">
        <v>314</v>
      </c>
      <c r="I7" s="8"/>
    </row>
    <row r="8" spans="1:9" x14ac:dyDescent="0.35">
      <c r="A8" s="8" t="s">
        <v>289</v>
      </c>
      <c r="I8" s="8"/>
    </row>
    <row r="9" spans="1:9" x14ac:dyDescent="0.35">
      <c r="A9" s="54" t="s">
        <v>288</v>
      </c>
    </row>
    <row r="10" spans="1:9" x14ac:dyDescent="0.35">
      <c r="A10" s="8"/>
      <c r="I10" s="8"/>
    </row>
    <row r="11" spans="1:9" x14ac:dyDescent="0.35">
      <c r="A11" s="8" t="s">
        <v>290</v>
      </c>
      <c r="I11" s="8"/>
    </row>
    <row r="12" spans="1:9" x14ac:dyDescent="0.35">
      <c r="A12" s="54" t="s">
        <v>311</v>
      </c>
    </row>
    <row r="13" spans="1:9" x14ac:dyDescent="0.35">
      <c r="A13" s="54"/>
      <c r="B13" s="54" t="s">
        <v>307</v>
      </c>
    </row>
    <row r="14" spans="1:9" x14ac:dyDescent="0.35">
      <c r="A14" s="54"/>
      <c r="B14" s="54" t="s">
        <v>292</v>
      </c>
    </row>
    <row r="15" spans="1:9" x14ac:dyDescent="0.35">
      <c r="A15" s="54"/>
      <c r="B15" s="54" t="s">
        <v>308</v>
      </c>
      <c r="I15" s="8"/>
    </row>
    <row r="16" spans="1:9" x14ac:dyDescent="0.35">
      <c r="A16" s="54"/>
      <c r="B16" s="54" t="s">
        <v>310</v>
      </c>
      <c r="I16" s="8"/>
    </row>
    <row r="17" spans="1:9" x14ac:dyDescent="0.35">
      <c r="A17" s="54"/>
      <c r="B17" s="54" t="s">
        <v>312</v>
      </c>
      <c r="I17" s="8"/>
    </row>
    <row r="18" spans="1:9" x14ac:dyDescent="0.35">
      <c r="A18" s="54"/>
      <c r="B18" s="54" t="s">
        <v>309</v>
      </c>
      <c r="I18" s="8"/>
    </row>
    <row r="19" spans="1:9" x14ac:dyDescent="0.35">
      <c r="A19" s="8"/>
      <c r="I19" s="8"/>
    </row>
    <row r="20" spans="1:9" x14ac:dyDescent="0.35">
      <c r="A20" s="8" t="s">
        <v>291</v>
      </c>
      <c r="I20" s="8"/>
    </row>
    <row r="21" spans="1:9" x14ac:dyDescent="0.35">
      <c r="A21" s="54" t="s">
        <v>293</v>
      </c>
      <c r="I21" s="8"/>
    </row>
    <row r="22" spans="1:9" x14ac:dyDescent="0.35">
      <c r="B22" s="54" t="s">
        <v>294</v>
      </c>
      <c r="I22" s="8"/>
    </row>
    <row r="23" spans="1:9" x14ac:dyDescent="0.35">
      <c r="B23" s="54" t="s">
        <v>295</v>
      </c>
      <c r="I23" s="8"/>
    </row>
    <row r="24" spans="1:9" x14ac:dyDescent="0.35">
      <c r="B24" s="54" t="s">
        <v>299</v>
      </c>
      <c r="I24" s="8"/>
    </row>
    <row r="25" spans="1:9" x14ac:dyDescent="0.35">
      <c r="B25" s="54" t="s">
        <v>298</v>
      </c>
      <c r="I25" s="8"/>
    </row>
    <row r="26" spans="1:9" x14ac:dyDescent="0.35">
      <c r="B26" s="54" t="s">
        <v>313</v>
      </c>
      <c r="I26" s="8"/>
    </row>
    <row r="27" spans="1:9" x14ac:dyDescent="0.35">
      <c r="B27" s="54"/>
      <c r="I27" s="8"/>
    </row>
    <row r="28" spans="1:9" x14ac:dyDescent="0.35">
      <c r="A28" s="54" t="s">
        <v>300</v>
      </c>
      <c r="B28" s="54"/>
      <c r="I28" s="8"/>
    </row>
    <row r="29" spans="1:9" x14ac:dyDescent="0.35">
      <c r="B29" s="54" t="s">
        <v>302</v>
      </c>
      <c r="I29" s="8"/>
    </row>
    <row r="30" spans="1:9" x14ac:dyDescent="0.35">
      <c r="B30" s="54"/>
      <c r="I30" s="8"/>
    </row>
    <row r="31" spans="1:9" x14ac:dyDescent="0.35">
      <c r="A31" s="54" t="s">
        <v>296</v>
      </c>
    </row>
    <row r="32" spans="1:9" x14ac:dyDescent="0.35">
      <c r="B32" s="54" t="s">
        <v>297</v>
      </c>
    </row>
    <row r="33" spans="1:3" x14ac:dyDescent="0.35">
      <c r="B33" s="54" t="s">
        <v>301</v>
      </c>
    </row>
    <row r="34" spans="1:3" x14ac:dyDescent="0.35">
      <c r="B34" s="54"/>
    </row>
    <row r="35" spans="1:3" x14ac:dyDescent="0.35">
      <c r="A35" s="54" t="s">
        <v>303</v>
      </c>
    </row>
    <row r="36" spans="1:3" x14ac:dyDescent="0.35">
      <c r="B36" s="54" t="s">
        <v>304</v>
      </c>
    </row>
    <row r="37" spans="1:3" x14ac:dyDescent="0.35">
      <c r="B37" s="54" t="s">
        <v>305</v>
      </c>
    </row>
    <row r="38" spans="1:3" x14ac:dyDescent="0.35">
      <c r="B38" s="54" t="s">
        <v>575</v>
      </c>
    </row>
    <row r="40" spans="1:3" x14ac:dyDescent="0.35">
      <c r="A40" s="8" t="s">
        <v>325</v>
      </c>
    </row>
    <row r="41" spans="1:3" x14ac:dyDescent="0.35">
      <c r="A41" s="54" t="s">
        <v>315</v>
      </c>
    </row>
    <row r="42" spans="1:3" x14ac:dyDescent="0.35">
      <c r="B42" s="54" t="s">
        <v>316</v>
      </c>
    </row>
    <row r="43" spans="1:3" x14ac:dyDescent="0.35">
      <c r="B43" s="54" t="s">
        <v>320</v>
      </c>
    </row>
    <row r="44" spans="1:3" x14ac:dyDescent="0.35">
      <c r="B44" s="54"/>
    </row>
    <row r="45" spans="1:3" x14ac:dyDescent="0.35">
      <c r="A45" s="54" t="s">
        <v>321</v>
      </c>
      <c r="B45" s="54"/>
    </row>
    <row r="46" spans="1:3" x14ac:dyDescent="0.35">
      <c r="B46" s="54" t="s">
        <v>322</v>
      </c>
    </row>
    <row r="47" spans="1:3" x14ac:dyDescent="0.35">
      <c r="B47" s="54"/>
      <c r="C47" s="54" t="s">
        <v>323</v>
      </c>
    </row>
    <row r="48" spans="1:3" x14ac:dyDescent="0.35">
      <c r="B48" s="54"/>
      <c r="C48" s="54" t="s">
        <v>324</v>
      </c>
    </row>
    <row r="50" spans="1:2" x14ac:dyDescent="0.35">
      <c r="A50" s="54" t="s">
        <v>303</v>
      </c>
    </row>
    <row r="51" spans="1:2" x14ac:dyDescent="0.35">
      <c r="B51" s="54" t="s">
        <v>317</v>
      </c>
    </row>
    <row r="53" spans="1:2" x14ac:dyDescent="0.35">
      <c r="A53" s="8" t="s">
        <v>446</v>
      </c>
    </row>
    <row r="54" spans="1:2" x14ac:dyDescent="0.35">
      <c r="A54" s="54" t="s">
        <v>434</v>
      </c>
    </row>
    <row r="55" spans="1:2" x14ac:dyDescent="0.35">
      <c r="A55" s="54" t="s">
        <v>436</v>
      </c>
    </row>
    <row r="56" spans="1:2" x14ac:dyDescent="0.35">
      <c r="A56" s="54" t="s">
        <v>437</v>
      </c>
    </row>
    <row r="57" spans="1:2" x14ac:dyDescent="0.35">
      <c r="A57" s="54" t="s">
        <v>438</v>
      </c>
    </row>
    <row r="58" spans="1:2" x14ac:dyDescent="0.35">
      <c r="A58" s="54" t="s">
        <v>439</v>
      </c>
    </row>
    <row r="60" spans="1:2" x14ac:dyDescent="0.35">
      <c r="A60" s="8" t="s">
        <v>571</v>
      </c>
    </row>
    <row r="61" spans="1:2" x14ac:dyDescent="0.35">
      <c r="A61" s="54" t="s">
        <v>554</v>
      </c>
    </row>
    <row r="62" spans="1:2" x14ac:dyDescent="0.35">
      <c r="B62" s="54" t="s">
        <v>555</v>
      </c>
    </row>
    <row r="63" spans="1:2" x14ac:dyDescent="0.35">
      <c r="B63" s="54" t="s">
        <v>565</v>
      </c>
    </row>
    <row r="64" spans="1:2" x14ac:dyDescent="0.35">
      <c r="B64" s="54" t="s">
        <v>572</v>
      </c>
    </row>
    <row r="65" spans="1:2" x14ac:dyDescent="0.35">
      <c r="B65" s="54"/>
    </row>
    <row r="66" spans="1:2" x14ac:dyDescent="0.35">
      <c r="A66" s="54" t="s">
        <v>315</v>
      </c>
      <c r="B66" s="54"/>
    </row>
    <row r="67" spans="1:2" x14ac:dyDescent="0.35">
      <c r="A67" s="54"/>
      <c r="B67" s="54" t="s">
        <v>573</v>
      </c>
    </row>
    <row r="68" spans="1:2" x14ac:dyDescent="0.35">
      <c r="A68" s="54"/>
      <c r="B68" s="54" t="s">
        <v>574</v>
      </c>
    </row>
    <row r="69" spans="1:2" x14ac:dyDescent="0.35">
      <c r="A69" s="8"/>
    </row>
    <row r="70" spans="1:2" x14ac:dyDescent="0.35">
      <c r="A70" s="54" t="s">
        <v>293</v>
      </c>
    </row>
    <row r="71" spans="1:2" x14ac:dyDescent="0.35">
      <c r="B71" s="54" t="s">
        <v>447</v>
      </c>
    </row>
    <row r="72" spans="1:2" x14ac:dyDescent="0.35">
      <c r="B72" s="54" t="s">
        <v>582</v>
      </c>
    </row>
    <row r="73" spans="1:2" x14ac:dyDescent="0.35">
      <c r="B73" s="54"/>
    </row>
    <row r="74" spans="1:2" x14ac:dyDescent="0.35">
      <c r="A74" s="54" t="s">
        <v>532</v>
      </c>
      <c r="B74" s="54"/>
    </row>
    <row r="75" spans="1:2" x14ac:dyDescent="0.35">
      <c r="B75" s="54" t="s">
        <v>488</v>
      </c>
    </row>
    <row r="76" spans="1:2" x14ac:dyDescent="0.35">
      <c r="B76" s="54" t="s">
        <v>490</v>
      </c>
    </row>
    <row r="78" spans="1:2" x14ac:dyDescent="0.35">
      <c r="A78" s="54" t="s">
        <v>486</v>
      </c>
    </row>
    <row r="79" spans="1:2" x14ac:dyDescent="0.35">
      <c r="B79" s="54" t="s">
        <v>484</v>
      </c>
    </row>
    <row r="80" spans="1:2" x14ac:dyDescent="0.35">
      <c r="B80" s="54" t="s">
        <v>448</v>
      </c>
    </row>
    <row r="81" spans="1:2" x14ac:dyDescent="0.35">
      <c r="B81" s="54" t="s">
        <v>451</v>
      </c>
    </row>
    <row r="82" spans="1:2" x14ac:dyDescent="0.35">
      <c r="B82" s="54" t="s">
        <v>452</v>
      </c>
    </row>
    <row r="83" spans="1:2" x14ac:dyDescent="0.35">
      <c r="B83" s="54" t="s">
        <v>467</v>
      </c>
    </row>
    <row r="84" spans="1:2" x14ac:dyDescent="0.35">
      <c r="B84" s="54" t="s">
        <v>485</v>
      </c>
    </row>
    <row r="85" spans="1:2" x14ac:dyDescent="0.35">
      <c r="B85" s="54" t="s">
        <v>489</v>
      </c>
    </row>
    <row r="87" spans="1:2" x14ac:dyDescent="0.35">
      <c r="A87" s="54" t="s">
        <v>487</v>
      </c>
    </row>
    <row r="88" spans="1:2" x14ac:dyDescent="0.35">
      <c r="B88" s="54" t="s">
        <v>491</v>
      </c>
    </row>
    <row r="89" spans="1:2" x14ac:dyDescent="0.35">
      <c r="B89" s="54" t="s">
        <v>543</v>
      </c>
    </row>
    <row r="90" spans="1:2" x14ac:dyDescent="0.35">
      <c r="B90" s="54" t="s">
        <v>533</v>
      </c>
    </row>
    <row r="91" spans="1:2" x14ac:dyDescent="0.35">
      <c r="B91" s="54" t="s">
        <v>534</v>
      </c>
    </row>
    <row r="92" spans="1:2" x14ac:dyDescent="0.35">
      <c r="B92" s="54" t="s">
        <v>531</v>
      </c>
    </row>
    <row r="94" spans="1:2" x14ac:dyDescent="0.35">
      <c r="A94" s="54" t="s">
        <v>300</v>
      </c>
    </row>
    <row r="95" spans="1:2" x14ac:dyDescent="0.35">
      <c r="B95" s="54" t="s">
        <v>449</v>
      </c>
    </row>
    <row r="97" spans="1:2" x14ac:dyDescent="0.35">
      <c r="A97" s="54" t="s">
        <v>570</v>
      </c>
    </row>
    <row r="98" spans="1:2" x14ac:dyDescent="0.35">
      <c r="B98" s="54" t="s">
        <v>576</v>
      </c>
    </row>
  </sheetData>
  <pageMargins left="0.7" right="0.7" top="0.78740157499999996" bottom="0.78740157499999996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enabled="0" id="{9e3cc295-461f-41c6-9bf4-f0d2c086e9a1}" method="" removed="1" siteId="{9e3cc295-461f-41c6-9bf4-f0d2c086e9a1}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10</vt:i4>
      </vt:variant>
    </vt:vector>
  </HeadingPairs>
  <TitlesOfParts>
    <vt:vector size="19" baseType="lpstr">
      <vt:lpstr>Start</vt:lpstr>
      <vt:lpstr> </vt:lpstr>
      <vt:lpstr>Auswahlfelder und Texte</vt:lpstr>
      <vt:lpstr>Auswertung Auswahlfelder</vt:lpstr>
      <vt:lpstr>Parameter</vt:lpstr>
      <vt:lpstr>Türberechnung</vt:lpstr>
      <vt:lpstr>Federberechnung</vt:lpstr>
      <vt:lpstr>Kollisionen</vt:lpstr>
      <vt:lpstr>Änderungshistorie</vt:lpstr>
      <vt:lpstr>Breitennorm</vt:lpstr>
      <vt:lpstr>Breitennorm_Sprache_korrekt</vt:lpstr>
      <vt:lpstr>Dekortyp</vt:lpstr>
      <vt:lpstr>Dekortyp_Sprache_korrekt</vt:lpstr>
      <vt:lpstr>Grösse</vt:lpstr>
      <vt:lpstr>Grösse_Sprache_korrekt</vt:lpstr>
      <vt:lpstr>KeineFedern</vt:lpstr>
      <vt:lpstr>KollisionGerätesockel</vt:lpstr>
      <vt:lpstr>KollisionSockelblende</vt:lpstr>
      <vt:lpstr>Sprache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Keller Hannes</dc:creator>
  <cp:keywords/>
  <dc:description/>
  <cp:lastModifiedBy>Keller Hannes</cp:lastModifiedBy>
  <cp:revision/>
  <dcterms:created xsi:type="dcterms:W3CDTF">2023-02-22T14:47:07Z</dcterms:created>
  <dcterms:modified xsi:type="dcterms:W3CDTF">2024-10-25T14:16:38Z</dcterms:modified>
  <cp:category/>
  <cp:contentStatus/>
</cp:coreProperties>
</file>